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first.sharepoint.com/Shared Documents/Landfill Grants/Bradenstoke/Meetings/AGM 2025/AGM 2025 Papers/"/>
    </mc:Choice>
  </mc:AlternateContent>
  <xr:revisionPtr revIDLastSave="179" documentId="8_{BC14D89D-9AC6-4E43-AFCA-D573A4EB8A41}" xr6:coauthVersionLast="47" xr6:coauthVersionMax="47" xr10:uidLastSave="{4DFD4001-3F0D-4540-A92D-8CCD154108B6}"/>
  <bookViews>
    <workbookView xWindow="-108" yWindow="-108" windowWidth="23256" windowHeight="12456" xr2:uid="{00000000-000D-0000-FFFF-FFFF00000000}"/>
  </bookViews>
  <sheets>
    <sheet name=" Main Spreadsheet" sheetId="1" r:id="rId1"/>
    <sheet name="Cost of Living Grant 2024" sheetId="11" r:id="rId2"/>
    <sheet name="Movement 01.09.24 - 31.08.25" sheetId="9" r:id="rId3"/>
  </sheets>
  <definedNames>
    <definedName name="_xlnm.Print_Area" localSheetId="0">' Main Spreadsheet'!$A$3:$J$109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7" i="1" l="1"/>
  <c r="E17" i="9"/>
  <c r="E9" i="9"/>
  <c r="D22" i="11"/>
  <c r="D97" i="1" l="1"/>
  <c r="H21" i="1" l="1"/>
  <c r="H20" i="1"/>
  <c r="H15" i="1"/>
  <c r="H13" i="1"/>
  <c r="H12" i="1"/>
  <c r="H11" i="1"/>
  <c r="H10" i="1"/>
  <c r="H9" i="1"/>
  <c r="H7" i="1"/>
  <c r="I26" i="1"/>
  <c r="I22" i="1"/>
  <c r="I17" i="1"/>
  <c r="I16" i="1"/>
  <c r="I14" i="1"/>
  <c r="I8" i="1"/>
  <c r="G15" i="1"/>
  <c r="G16" i="1"/>
  <c r="G17" i="1"/>
  <c r="G26" i="1" l="1"/>
  <c r="G25" i="1"/>
  <c r="G24" i="1"/>
  <c r="G23" i="1"/>
  <c r="G22" i="1"/>
  <c r="G21" i="1"/>
  <c r="G20" i="1"/>
  <c r="G18" i="1"/>
  <c r="G14" i="1"/>
  <c r="G12" i="1"/>
  <c r="G11" i="1"/>
  <c r="G10" i="1"/>
  <c r="G8" i="1"/>
  <c r="F9" i="1"/>
  <c r="G9" i="1" s="1"/>
  <c r="F13" i="1"/>
  <c r="G13" i="1" s="1"/>
  <c r="F7" i="1" l="1"/>
  <c r="F97" i="1" s="1"/>
  <c r="G7" i="1" l="1"/>
</calcChain>
</file>

<file path=xl/sharedStrings.xml><?xml version="1.0" encoding="utf-8"?>
<sst xmlns="http://schemas.openxmlformats.org/spreadsheetml/2006/main" count="407" uniqueCount="224">
  <si>
    <t>Grant request</t>
  </si>
  <si>
    <t>Decision</t>
  </si>
  <si>
    <t>St Michaels Hall-Disabled toilet facilities</t>
  </si>
  <si>
    <t>Yes</t>
  </si>
  <si>
    <t>Lyneham VH - Toilet improvements</t>
  </si>
  <si>
    <t>Notes</t>
  </si>
  <si>
    <t>Bradenstoke Surgery</t>
  </si>
  <si>
    <t>Declined</t>
  </si>
  <si>
    <t>Bradenstoke VH Low Energy Heating</t>
  </si>
  <si>
    <t>Awaiting revised full grant app (18/12/2017)</t>
  </si>
  <si>
    <t>St Johns Footpath</t>
  </si>
  <si>
    <t>Total grants awarded</t>
  </si>
  <si>
    <t>yes</t>
  </si>
  <si>
    <t>Project had started</t>
  </si>
  <si>
    <t>Dauntsey Vale Link Scheme</t>
  </si>
  <si>
    <t>Foxham Reading Room and VH Bar Refurbishment</t>
  </si>
  <si>
    <t xml:space="preserve">Marquee Hire </t>
  </si>
  <si>
    <t>Goatacre VH - changing rooms &amp; toilet improvements</t>
  </si>
  <si>
    <t>Mauds Heath Monument</t>
  </si>
  <si>
    <t>Moravian Church</t>
  </si>
  <si>
    <t>Christian Malford School - Outdoor learning area</t>
  </si>
  <si>
    <t>TOTALS</t>
  </si>
  <si>
    <t xml:space="preserve"> </t>
  </si>
  <si>
    <t>Fund Set up fee (one off)</t>
  </si>
  <si>
    <t>Admin fees</t>
  </si>
  <si>
    <t>Unclear how we could support this</t>
  </si>
  <si>
    <t>Not supported</t>
  </si>
  <si>
    <t>Description</t>
  </si>
  <si>
    <t>Project Ref</t>
  </si>
  <si>
    <t>withdrawn</t>
  </si>
  <si>
    <t>Lyneham Scout Hut</t>
  </si>
  <si>
    <t>CM Allotments</t>
  </si>
  <si>
    <t>Lyneham Methodist</t>
  </si>
  <si>
    <t>Bremhill Parish History</t>
  </si>
  <si>
    <t>Lyneham St Michaels Heaters</t>
  </si>
  <si>
    <t>Music Event</t>
  </si>
  <si>
    <t>REME Museum event</t>
  </si>
  <si>
    <t>Awaiting further quote</t>
  </si>
  <si>
    <t>Lyneham VH New entrance doors</t>
  </si>
  <si>
    <t>Lyneham Primary School Forest School</t>
  </si>
  <si>
    <t>Funds claimed</t>
  </si>
  <si>
    <t>Funds unclaimed</t>
  </si>
  <si>
    <t>Works started 19/11/2018</t>
  </si>
  <si>
    <t>Goatacre CC</t>
  </si>
  <si>
    <t>Maud Heath Signs</t>
  </si>
  <si>
    <t>Christian Malford VH - lighting</t>
  </si>
  <si>
    <t>Foxham Reading Room - structural works</t>
  </si>
  <si>
    <t xml:space="preserve">waiting </t>
  </si>
  <si>
    <t>Bradenstoke VH wall repairs</t>
  </si>
  <si>
    <t>Tytherton Village Hall</t>
  </si>
  <si>
    <t>cheque sent 25.04.19</t>
  </si>
  <si>
    <t>Bradenstoke St Mary's Church</t>
  </si>
  <si>
    <t>cheque sent 13.05.19</t>
  </si>
  <si>
    <t>cheque sent 16.05.19 - closed</t>
  </si>
  <si>
    <t>cheque sent 05.06.19</t>
  </si>
  <si>
    <t>project paid 07.08.19 (BACS from CF)</t>
  </si>
  <si>
    <t>project paid 15.08.19 (BACS from CF)</t>
  </si>
  <si>
    <t>2016/2017/2018/2019</t>
  </si>
  <si>
    <t>15.08.19</t>
  </si>
  <si>
    <t>FGA date submitted</t>
  </si>
  <si>
    <t>Lyneham Memorial Hall Garden</t>
  </si>
  <si>
    <t>Bremhill St Martin's Church North Wall Project</t>
  </si>
  <si>
    <t>CF requested approval for  admin fee</t>
  </si>
  <si>
    <t>CF Transferred Amin Fee</t>
  </si>
  <si>
    <t>09.12.19</t>
  </si>
  <si>
    <t>11.12.19</t>
  </si>
  <si>
    <t>15.8.19</t>
  </si>
  <si>
    <t>Goatacre Cricket Club</t>
  </si>
  <si>
    <t>Hilmarton Primary School</t>
  </si>
  <si>
    <t>Bradenstoke Lights</t>
  </si>
  <si>
    <t>Lyneham Village Hall - Drainage</t>
  </si>
  <si>
    <t>YMCA Little Ducklings</t>
  </si>
  <si>
    <t>Lyneham St Michael's Church Roof</t>
  </si>
  <si>
    <t>24.09.20</t>
  </si>
  <si>
    <t>29.09.20</t>
  </si>
  <si>
    <t>Admin fee</t>
  </si>
  <si>
    <t>Grants Review Sheet</t>
  </si>
  <si>
    <t>project paid 01.09.20 (BACS from CF)</t>
  </si>
  <si>
    <t>Project paid June 2020</t>
  </si>
  <si>
    <t>project paid</t>
  </si>
  <si>
    <t>Withdrawn</t>
  </si>
  <si>
    <t>Embarking on new build 21.10.20</t>
  </si>
  <si>
    <t>Christian Malford PC SID</t>
  </si>
  <si>
    <t>Christian Malford Recreation Gound Solar Clock</t>
  </si>
  <si>
    <t>Bremhill Village hall ECO Heating</t>
  </si>
  <si>
    <t>New Tytherton Village Hall</t>
  </si>
  <si>
    <t>Project paid 10.11.20 (BACS)</t>
  </si>
  <si>
    <t>Lyneham Village Hall Roof</t>
  </si>
  <si>
    <t>Project paid 04.01.21</t>
  </si>
  <si>
    <t>resubmitting application</t>
  </si>
  <si>
    <t>YMCA Little Ducklings 2 - Garden</t>
  </si>
  <si>
    <t>Project paid 15.06.21</t>
  </si>
  <si>
    <t>Foxham St John The Bapist Church Rewiring</t>
  </si>
  <si>
    <t>Project paid 16.04.21</t>
  </si>
  <si>
    <t>Project paid sept/oct 20</t>
  </si>
  <si>
    <t>Christian Malford Cricket Club</t>
  </si>
  <si>
    <t>Christian Malford Village Hall</t>
  </si>
  <si>
    <t>Hilmarton Jubilee Play Park</t>
  </si>
  <si>
    <t>03.03.22</t>
  </si>
  <si>
    <t>Lyneham Methodist Church Car Park</t>
  </si>
  <si>
    <t xml:space="preserve">Lyneham Primary School  </t>
  </si>
  <si>
    <t>Project paid 11.10.21</t>
  </si>
  <si>
    <t>Project paid 08.11.21</t>
  </si>
  <si>
    <t>Project paid 04.01.22</t>
  </si>
  <si>
    <t>Project paid 11.10.22</t>
  </si>
  <si>
    <t>Lyneham Community Centre</t>
  </si>
  <si>
    <t>YMCA Little Ducklings Community Larder</t>
  </si>
  <si>
    <t>Project paid £5,897.50        02.12.22</t>
  </si>
  <si>
    <t>18.01.23</t>
  </si>
  <si>
    <t>Project paid 17.01.23</t>
  </si>
  <si>
    <t>Bradenstoke Community Marquee</t>
  </si>
  <si>
    <t>Foxham Oriel Bridge</t>
  </si>
  <si>
    <t>Bremzero</t>
  </si>
  <si>
    <t xml:space="preserve"> Bremhill Vales Farmers Group</t>
  </si>
  <si>
    <t>Wessex Waterways - Equipment for ongoinbg canal restoration</t>
  </si>
  <si>
    <t>Lyneham Church Hall Windows and Doors</t>
  </si>
  <si>
    <t>1st Lyneham Scouts - Camping Equipment</t>
  </si>
  <si>
    <t>Christian Malford CC - Square Improvements</t>
  </si>
  <si>
    <t>Bremzero (2nd Application)</t>
  </si>
  <si>
    <t>£4,000 paid 06.09.23</t>
  </si>
  <si>
    <t>Project paid 11.00.22</t>
  </si>
  <si>
    <t>Foxham Reading Rooms</t>
  </si>
  <si>
    <t>Bradenstoke Village Hall</t>
  </si>
  <si>
    <t>Lyneham Church Hall</t>
  </si>
  <si>
    <t>Christian Malford All Saints Church</t>
  </si>
  <si>
    <t>Project Paid 05.06.23</t>
  </si>
  <si>
    <t>19.01.23</t>
  </si>
  <si>
    <t>Admin</t>
  </si>
  <si>
    <t>Expenditure</t>
  </si>
  <si>
    <t>B/BWD</t>
  </si>
  <si>
    <t>Income</t>
  </si>
  <si>
    <t>Accounts 01.09.22 - 31.08.23</t>
  </si>
  <si>
    <t>Balance</t>
  </si>
  <si>
    <t>1=</t>
  </si>
  <si>
    <t>Total Expenditure</t>
  </si>
  <si>
    <t>Project Paid 13.10.22</t>
  </si>
  <si>
    <t>Project Paid 11.04.23</t>
  </si>
  <si>
    <t>Project Paid 26.09.23</t>
  </si>
  <si>
    <t>Ann Kingdon left as Clerk in 2020 - emailed Elizabeth Martin to see why this has not been claimed!!</t>
  </si>
  <si>
    <t>30.08.23</t>
  </si>
  <si>
    <t>Goatacre Cricket Club 4</t>
  </si>
  <si>
    <t>Awaiting organisation registration</t>
  </si>
  <si>
    <t>Awaiting Planning Permission</t>
  </si>
  <si>
    <t>Waiting for 2 x quotes</t>
  </si>
  <si>
    <t>Dauntsey PC - Recreation Ground</t>
  </si>
  <si>
    <t>Bradenstoke Village Hall Roof</t>
  </si>
  <si>
    <t>Project part paid 11.01.24</t>
  </si>
  <si>
    <t>Project paid 24.10.23</t>
  </si>
  <si>
    <t>Hilmarton Church Hall</t>
  </si>
  <si>
    <t>Goatacre Village Hall</t>
  </si>
  <si>
    <t>Lyneham Methodist Church</t>
  </si>
  <si>
    <t>East Tytherton Community Hall</t>
  </si>
  <si>
    <t>24.01.24</t>
  </si>
  <si>
    <t>Project paid 23.01.24</t>
  </si>
  <si>
    <t>Clyffe Pypard Village Hall - LED Lighting</t>
  </si>
  <si>
    <t>Bradenstoke Tudor Houses</t>
  </si>
  <si>
    <t>Tockenham Village Hall</t>
  </si>
  <si>
    <t>Cancelled</t>
  </si>
  <si>
    <t>Christian Malford PC - Play Park</t>
  </si>
  <si>
    <t>Goatacre Village Hall - Heating /Cooling unit</t>
  </si>
  <si>
    <t>Wessex Waterways - Flail for Tractor</t>
  </si>
  <si>
    <t>Project paid 22.04.24</t>
  </si>
  <si>
    <t>Project paid 11.04.24</t>
  </si>
  <si>
    <t>Bremhill Vale Farmers Group - Moths</t>
  </si>
  <si>
    <t>New Tytherton Village Hall - Solar Panels</t>
  </si>
  <si>
    <t>Avon Needs Trees</t>
  </si>
  <si>
    <t>Christian Malford CC - Solar Powered Water Pump</t>
  </si>
  <si>
    <t>Lyneham Alzheimers Society</t>
  </si>
  <si>
    <t>Clyffe Pypard Village Hall - Hot Water System</t>
  </si>
  <si>
    <t>Bremhill Paruish Council - Defib for Tytherton</t>
  </si>
  <si>
    <t>Goatacre Cricket Club 5 - Mowers</t>
  </si>
  <si>
    <t>Bremhill Vale Farmers Group - Raptor Monitoring</t>
  </si>
  <si>
    <t>Goatacre Village Hall - Solar Panels</t>
  </si>
  <si>
    <t>Lyneham Scout and Guide 2024</t>
  </si>
  <si>
    <t>Bremhill St Martin's Church Drainage</t>
  </si>
  <si>
    <t>Project paid 27.02.25</t>
  </si>
  <si>
    <t>26.09.24</t>
  </si>
  <si>
    <t>26.09.24.</t>
  </si>
  <si>
    <t>Project paid 13.03.25</t>
  </si>
  <si>
    <t>Project paid 26.03.25</t>
  </si>
  <si>
    <t>Bushton and Clyffe Pypard Produce Show</t>
  </si>
  <si>
    <t>Project paid 01.07.25</t>
  </si>
  <si>
    <t>Tockenham PC - Play Equipment</t>
  </si>
  <si>
    <t>Tockenham Village Hall - Water Heating and Hand Driers</t>
  </si>
  <si>
    <t>Project paid 06.08.25</t>
  </si>
  <si>
    <t>Clyffe Pypard &amp; Bushton Village Hall - Notice Board</t>
  </si>
  <si>
    <t>BremZero</t>
  </si>
  <si>
    <t>Foxham St John The Bapist Church - Project Paint</t>
  </si>
  <si>
    <t>31.08.25</t>
  </si>
  <si>
    <t>Cost of Living Grants 2024</t>
  </si>
  <si>
    <t>27.11.24</t>
  </si>
  <si>
    <t>Christian Malford V Hall</t>
  </si>
  <si>
    <t>27..11.24</t>
  </si>
  <si>
    <t>Lyneham V Hall</t>
  </si>
  <si>
    <t>Christian Malford Sports and Recreation</t>
  </si>
  <si>
    <t>Clyffe Pypard and Bushton Village Hall</t>
  </si>
  <si>
    <t>Lyneham Guides and Scouts</t>
  </si>
  <si>
    <t>Hilmarton Community Hall</t>
  </si>
  <si>
    <t>18.12.24</t>
  </si>
  <si>
    <t>06.01.25</t>
  </si>
  <si>
    <t>Admin transfer 31.08.25</t>
  </si>
  <si>
    <t>Claimed 31.08.25</t>
  </si>
  <si>
    <t>01.09.24- 31.08.25 (in blue)</t>
  </si>
  <si>
    <t>This admin fee was missed so will be transferred in 2025/26</t>
  </si>
  <si>
    <t>£358.00 paid 29.05.25(part payment)</t>
  </si>
  <si>
    <t>Project paid 23.07.25</t>
  </si>
  <si>
    <t>£400.00 paid 19.03.25 (part payment)</t>
  </si>
  <si>
    <t>Project paid in full 16.07.25</t>
  </si>
  <si>
    <t>Payments made in 2024/5</t>
  </si>
  <si>
    <t>Grants Paid 01.09.24-31.08.25</t>
  </si>
  <si>
    <t xml:space="preserve">Cost of living Grant 2024 </t>
  </si>
  <si>
    <t>Total Held</t>
  </si>
  <si>
    <t>Approved  not yet claimed (inc Admin)</t>
  </si>
  <si>
    <t>Poject paid 14.01.25</t>
  </si>
  <si>
    <t>Project paid 09.01.25</t>
  </si>
  <si>
    <t>Dauntsey</t>
  </si>
  <si>
    <t>Clyffe Pypard</t>
  </si>
  <si>
    <t>Tockenham</t>
  </si>
  <si>
    <t>£15,000 remains</t>
  </si>
  <si>
    <t>£12,162.55 remains</t>
  </si>
  <si>
    <t>£3,248.28 remains</t>
  </si>
  <si>
    <t>Approved</t>
  </si>
  <si>
    <t>From £20,000 (2 x years ringfenced)</t>
  </si>
  <si>
    <t>New Parishes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</si>
</sst>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 applyAlignment="1">
      <alignment wrapText="1"/>
    </xf>
    <xf numFmtId="4" fontId="2" fillId="0" borderId="1" xfId="1" applyNumberFormat="1" applyFont="1" applyBorder="1" applyAlignment="1">
      <alignment wrapText="1"/>
    </xf>
    <xf numFmtId="4" fontId="2" fillId="0" borderId="1" xfId="0" applyNumberFormat="1" applyFont="1" applyBorder="1"/>
    <xf numFmtId="44" fontId="2" fillId="2" borderId="1" xfId="1" applyFont="1" applyFill="1" applyBorder="1" applyAlignment="1">
      <alignment wrapText="1"/>
    </xf>
    <xf numFmtId="0" fontId="2" fillId="4" borderId="1" xfId="0" applyFont="1" applyFill="1" applyBorder="1"/>
    <xf numFmtId="0" fontId="2" fillId="3" borderId="1" xfId="0" applyFont="1" applyFill="1" applyBorder="1"/>
    <xf numFmtId="44" fontId="2" fillId="0" borderId="1" xfId="1" applyFont="1" applyBorder="1"/>
    <xf numFmtId="14" fontId="2" fillId="2" borderId="1" xfId="0" applyNumberFormat="1" applyFont="1" applyFill="1" applyBorder="1" applyAlignment="1">
      <alignment horizontal="left" vertical="top"/>
    </xf>
    <xf numFmtId="44" fontId="2" fillId="2" borderId="1" xfId="0" applyNumberFormat="1" applyFont="1" applyFill="1" applyBorder="1"/>
    <xf numFmtId="14" fontId="2" fillId="0" borderId="1" xfId="0" applyNumberFormat="1" applyFont="1" applyBorder="1"/>
    <xf numFmtId="44" fontId="2" fillId="2" borderId="1" xfId="0" applyNumberFormat="1" applyFont="1" applyFill="1" applyBorder="1" applyAlignment="1">
      <alignment horizontal="left" vertical="top"/>
    </xf>
    <xf numFmtId="44" fontId="2" fillId="2" borderId="1" xfId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7" fontId="2" fillId="2" borderId="1" xfId="0" applyNumberFormat="1" applyFont="1" applyFill="1" applyBorder="1"/>
    <xf numFmtId="0" fontId="2" fillId="5" borderId="1" xfId="0" applyFont="1" applyFill="1" applyBorder="1"/>
    <xf numFmtId="4" fontId="2" fillId="0" borderId="1" xfId="1" applyNumberFormat="1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4" fontId="3" fillId="0" borderId="1" xfId="1" applyFont="1" applyBorder="1"/>
    <xf numFmtId="0" fontId="3" fillId="2" borderId="1" xfId="0" applyFont="1" applyFill="1" applyBorder="1"/>
    <xf numFmtId="44" fontId="3" fillId="2" borderId="1" xfId="0" applyNumberFormat="1" applyFont="1" applyFill="1" applyBorder="1"/>
    <xf numFmtId="4" fontId="3" fillId="0" borderId="1" xfId="1" applyNumberFormat="1" applyFont="1" applyBorder="1" applyAlignment="1">
      <alignment wrapText="1"/>
    </xf>
    <xf numFmtId="0" fontId="2" fillId="0" borderId="0" xfId="0" applyFont="1"/>
    <xf numFmtId="44" fontId="2" fillId="0" borderId="0" xfId="1" applyFont="1"/>
    <xf numFmtId="4" fontId="2" fillId="0" borderId="0" xfId="0" applyNumberFormat="1" applyFont="1"/>
    <xf numFmtId="0" fontId="2" fillId="0" borderId="2" xfId="0" applyFont="1" applyBorder="1"/>
    <xf numFmtId="164" fontId="2" fillId="0" borderId="0" xfId="0" applyNumberFormat="1" applyFont="1"/>
    <xf numFmtId="0" fontId="2" fillId="0" borderId="3" xfId="0" applyFont="1" applyBorder="1"/>
    <xf numFmtId="164" fontId="4" fillId="0" borderId="0" xfId="0" applyNumberFormat="1" applyFont="1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  <xf numFmtId="44" fontId="2" fillId="0" borderId="1" xfId="1" applyFont="1" applyFill="1" applyBorder="1"/>
    <xf numFmtId="44" fontId="2" fillId="0" borderId="1" xfId="0" applyNumberFormat="1" applyFont="1" applyBorder="1"/>
    <xf numFmtId="0" fontId="2" fillId="6" borderId="1" xfId="0" applyFont="1" applyFill="1" applyBorder="1"/>
    <xf numFmtId="0" fontId="2" fillId="7" borderId="1" xfId="0" applyFont="1" applyFill="1" applyBorder="1" applyAlignment="1">
      <alignment horizontal="left" vertical="top"/>
    </xf>
    <xf numFmtId="44" fontId="2" fillId="7" borderId="1" xfId="0" applyNumberFormat="1" applyFont="1" applyFill="1" applyBorder="1" applyAlignment="1">
      <alignment horizontal="left" vertical="top"/>
    </xf>
    <xf numFmtId="0" fontId="2" fillId="7" borderId="1" xfId="0" applyFont="1" applyFill="1" applyBorder="1"/>
    <xf numFmtId="0" fontId="2" fillId="8" borderId="1" xfId="0" applyFont="1" applyFill="1" applyBorder="1"/>
    <xf numFmtId="0" fontId="6" fillId="8" borderId="1" xfId="0" applyFont="1" applyFill="1" applyBorder="1"/>
    <xf numFmtId="164" fontId="6" fillId="0" borderId="0" xfId="0" applyNumberFormat="1" applyFont="1"/>
    <xf numFmtId="164" fontId="3" fillId="0" borderId="0" xfId="0" applyNumberFormat="1" applyFont="1"/>
    <xf numFmtId="0" fontId="2" fillId="9" borderId="1" xfId="0" applyFont="1" applyFill="1" applyBorder="1"/>
    <xf numFmtId="0" fontId="3" fillId="3" borderId="1" xfId="0" applyFont="1" applyFill="1" applyBorder="1"/>
    <xf numFmtId="0" fontId="7" fillId="0" borderId="0" xfId="0" applyFont="1"/>
    <xf numFmtId="4" fontId="2" fillId="0" borderId="3" xfId="0" applyNumberFormat="1" applyFont="1" applyBorder="1" applyAlignment="1">
      <alignment wrapText="1"/>
    </xf>
    <xf numFmtId="0" fontId="2" fillId="0" borderId="4" xfId="0" applyFont="1" applyBorder="1"/>
    <xf numFmtId="44" fontId="2" fillId="10" borderId="1" xfId="0" applyNumberFormat="1" applyFont="1" applyFill="1" applyBorder="1"/>
    <xf numFmtId="0" fontId="2" fillId="10" borderId="0" xfId="0" applyFont="1" applyFill="1"/>
    <xf numFmtId="4" fontId="2" fillId="3" borderId="1" xfId="1" applyNumberFormat="1" applyFont="1" applyFill="1" applyBorder="1" applyAlignment="1">
      <alignment wrapText="1"/>
    </xf>
    <xf numFmtId="164" fontId="0" fillId="10" borderId="0" xfId="0" applyNumberFormat="1" applyFill="1"/>
    <xf numFmtId="0" fontId="0" fillId="10" borderId="0" xfId="0" applyFill="1"/>
    <xf numFmtId="4" fontId="2" fillId="11" borderId="1" xfId="1" applyNumberFormat="1" applyFont="1" applyFill="1" applyBorder="1" applyAlignment="1">
      <alignment wrapText="1"/>
    </xf>
    <xf numFmtId="44" fontId="2" fillId="11" borderId="1" xfId="0" applyNumberFormat="1" applyFont="1" applyFill="1" applyBorder="1"/>
    <xf numFmtId="0" fontId="0" fillId="11" borderId="0" xfId="0" applyFill="1"/>
    <xf numFmtId="44" fontId="2" fillId="12" borderId="1" xfId="1" applyFont="1" applyFill="1" applyBorder="1"/>
    <xf numFmtId="0" fontId="2" fillId="12" borderId="0" xfId="0" applyFont="1" applyFill="1"/>
    <xf numFmtId="0" fontId="2" fillId="12" borderId="1" xfId="0" applyFont="1" applyFill="1" applyBorder="1"/>
    <xf numFmtId="8" fontId="8" fillId="0" borderId="0" xfId="0" applyNumberFormat="1" applyFont="1"/>
    <xf numFmtId="164" fontId="7" fillId="0" borderId="0" xfId="0" applyNumberFormat="1" applyFont="1"/>
    <xf numFmtId="44" fontId="3" fillId="0" borderId="1" xfId="0" applyNumberFormat="1" applyFont="1" applyBorder="1"/>
    <xf numFmtId="44" fontId="2" fillId="13" borderId="1" xfId="1" applyFont="1" applyFill="1" applyBorder="1"/>
    <xf numFmtId="0" fontId="2" fillId="13" borderId="3" xfId="0" applyFont="1" applyFill="1" applyBorder="1"/>
    <xf numFmtId="0" fontId="6" fillId="13" borderId="3" xfId="0" applyFont="1" applyFill="1" applyBorder="1"/>
    <xf numFmtId="6" fontId="2" fillId="0" borderId="0" xfId="0" applyNumberFormat="1" applyFont="1"/>
    <xf numFmtId="8" fontId="6" fillId="0" borderId="0" xfId="0" applyNumberFormat="1" applyFont="1"/>
    <xf numFmtId="8" fontId="2" fillId="0" borderId="0" xfId="0" applyNumberFormat="1" applyFont="1"/>
    <xf numFmtId="44" fontId="3" fillId="0" borderId="0" xfId="1" applyFont="1"/>
    <xf numFmtId="0" fontId="3" fillId="0" borderId="0" xfId="0" applyFont="1"/>
    <xf numFmtId="4" fontId="3" fillId="0" borderId="0" xfId="0" applyNumberFormat="1" applyFont="1"/>
    <xf numFmtId="0" fontId="3" fillId="0" borderId="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4"/>
  <sheetViews>
    <sheetView tabSelected="1" topLeftCell="B91" zoomScale="143" zoomScaleNormal="143" workbookViewId="0">
      <selection activeCell="J101" sqref="J101"/>
    </sheetView>
  </sheetViews>
  <sheetFormatPr defaultRowHeight="14.4" x14ac:dyDescent="0.3"/>
  <cols>
    <col min="2" max="2" width="37.44140625" customWidth="1"/>
    <col min="3" max="3" width="11.109375" customWidth="1"/>
    <col min="4" max="4" width="10.6640625" customWidth="1"/>
    <col min="5" max="5" width="7.33203125" customWidth="1"/>
    <col min="6" max="7" width="10.109375" customWidth="1"/>
    <col min="8" max="8" width="8.88671875" style="1" customWidth="1"/>
    <col min="9" max="9" width="8" style="1" customWidth="1"/>
    <col min="10" max="10" width="30.6640625" customWidth="1"/>
    <col min="11" max="11" width="8.109375" style="1" customWidth="1"/>
    <col min="12" max="12" width="7.5546875" style="1" customWidth="1"/>
  </cols>
  <sheetData>
    <row r="1" spans="1:14" x14ac:dyDescent="0.3">
      <c r="B1" t="s">
        <v>76</v>
      </c>
    </row>
    <row r="2" spans="1:14" x14ac:dyDescent="0.3">
      <c r="B2" t="s">
        <v>202</v>
      </c>
    </row>
    <row r="3" spans="1:14" ht="52.2" x14ac:dyDescent="0.3">
      <c r="A3" s="2" t="s">
        <v>28</v>
      </c>
      <c r="B3" s="3" t="s">
        <v>27</v>
      </c>
      <c r="C3" s="2" t="s">
        <v>59</v>
      </c>
      <c r="D3" s="3" t="s">
        <v>0</v>
      </c>
      <c r="E3" s="3" t="s">
        <v>1</v>
      </c>
      <c r="F3" s="2" t="s">
        <v>11</v>
      </c>
      <c r="G3" s="2" t="s">
        <v>24</v>
      </c>
      <c r="H3" s="4" t="s">
        <v>40</v>
      </c>
      <c r="I3" s="4" t="s">
        <v>41</v>
      </c>
      <c r="J3" s="3" t="s">
        <v>5</v>
      </c>
      <c r="K3" s="4" t="s">
        <v>62</v>
      </c>
      <c r="L3" s="4" t="s">
        <v>63</v>
      </c>
      <c r="N3" s="50" t="s">
        <v>5</v>
      </c>
    </row>
    <row r="4" spans="1:14" x14ac:dyDescent="0.3">
      <c r="A4" s="3"/>
      <c r="B4" s="3" t="s">
        <v>57</v>
      </c>
      <c r="C4" s="2"/>
      <c r="D4" s="3"/>
      <c r="E4" s="3"/>
      <c r="F4" s="2"/>
      <c r="G4" s="2"/>
      <c r="H4" s="5"/>
      <c r="I4" s="5"/>
      <c r="J4" s="3"/>
      <c r="K4" s="6"/>
      <c r="L4" s="6"/>
    </row>
    <row r="5" spans="1:14" x14ac:dyDescent="0.3">
      <c r="A5" s="3"/>
      <c r="B5" s="3" t="s">
        <v>23</v>
      </c>
      <c r="C5" s="2"/>
      <c r="D5" s="3"/>
      <c r="E5" s="3"/>
      <c r="F5" s="2"/>
      <c r="G5" s="7">
        <v>2500</v>
      </c>
      <c r="H5" s="5">
        <v>2500</v>
      </c>
      <c r="I5" s="5"/>
      <c r="J5" s="3"/>
      <c r="K5" s="6"/>
      <c r="L5" s="6"/>
    </row>
    <row r="6" spans="1:14" x14ac:dyDescent="0.3">
      <c r="A6" s="3"/>
      <c r="B6" s="8">
        <v>2017</v>
      </c>
      <c r="C6" s="2"/>
      <c r="D6" s="3"/>
      <c r="E6" s="3"/>
      <c r="F6" s="2"/>
      <c r="G6" s="7"/>
      <c r="H6" s="5"/>
      <c r="I6" s="5"/>
      <c r="J6" s="3"/>
      <c r="K6" s="6"/>
      <c r="L6" s="6"/>
    </row>
    <row r="7" spans="1:14" x14ac:dyDescent="0.3">
      <c r="A7" s="9">
        <v>1</v>
      </c>
      <c r="B7" s="3" t="s">
        <v>8</v>
      </c>
      <c r="C7" s="3"/>
      <c r="D7" s="10">
        <v>4623.6000000000004</v>
      </c>
      <c r="E7" s="11" t="s">
        <v>12</v>
      </c>
      <c r="F7" s="12">
        <f>D7</f>
        <v>4623.6000000000004</v>
      </c>
      <c r="G7" s="12">
        <f>F7*0.1</f>
        <v>462.36000000000007</v>
      </c>
      <c r="H7" s="5">
        <f>4623.6+462.36</f>
        <v>5085.96</v>
      </c>
      <c r="I7" s="5">
        <v>0</v>
      </c>
      <c r="J7" s="3"/>
      <c r="K7" s="6"/>
      <c r="L7" s="6"/>
    </row>
    <row r="8" spans="1:14" x14ac:dyDescent="0.3">
      <c r="A8" s="3">
        <v>2</v>
      </c>
      <c r="B8" s="3" t="s">
        <v>6</v>
      </c>
      <c r="C8" s="13">
        <v>42887</v>
      </c>
      <c r="D8" s="37">
        <v>0</v>
      </c>
      <c r="E8" s="40" t="s">
        <v>7</v>
      </c>
      <c r="F8" s="38"/>
      <c r="G8" s="38">
        <f t="shared" ref="G8:G26" si="0">F8*0.1</f>
        <v>0</v>
      </c>
      <c r="H8" s="20"/>
      <c r="I8" s="20">
        <f>F8-H8</f>
        <v>0</v>
      </c>
      <c r="J8" s="3" t="s">
        <v>26</v>
      </c>
      <c r="K8" s="6"/>
      <c r="L8" s="6"/>
    </row>
    <row r="9" spans="1:14" x14ac:dyDescent="0.3">
      <c r="A9" s="9">
        <v>3</v>
      </c>
      <c r="B9" s="3" t="s">
        <v>2</v>
      </c>
      <c r="C9" s="13">
        <v>42900</v>
      </c>
      <c r="D9" s="10">
        <v>12500</v>
      </c>
      <c r="E9" s="11" t="s">
        <v>12</v>
      </c>
      <c r="F9" s="12">
        <f>D9</f>
        <v>12500</v>
      </c>
      <c r="G9" s="12">
        <f t="shared" si="0"/>
        <v>1250</v>
      </c>
      <c r="H9" s="5">
        <f>500+4000+4000+4000+1250</f>
        <v>13750</v>
      </c>
      <c r="I9" s="5">
        <v>0</v>
      </c>
      <c r="J9" s="3"/>
      <c r="K9" s="6"/>
      <c r="L9" s="6"/>
    </row>
    <row r="10" spans="1:14" x14ac:dyDescent="0.3">
      <c r="A10" s="9">
        <v>4</v>
      </c>
      <c r="B10" s="3" t="s">
        <v>20</v>
      </c>
      <c r="C10" s="13">
        <v>42911</v>
      </c>
      <c r="D10" s="10">
        <v>24000</v>
      </c>
      <c r="E10" s="14" t="s">
        <v>12</v>
      </c>
      <c r="F10" s="15">
        <v>10000</v>
      </c>
      <c r="G10" s="12">
        <f t="shared" si="0"/>
        <v>1000</v>
      </c>
      <c r="H10" s="5">
        <f>411.76+890.76+8697.48+1000</f>
        <v>11000</v>
      </c>
      <c r="I10" s="5">
        <v>0</v>
      </c>
      <c r="J10" s="3"/>
      <c r="K10" s="6"/>
      <c r="L10" s="6"/>
    </row>
    <row r="11" spans="1:14" x14ac:dyDescent="0.3">
      <c r="A11" s="9">
        <v>5</v>
      </c>
      <c r="B11" s="3" t="s">
        <v>17</v>
      </c>
      <c r="C11" s="13">
        <v>43052</v>
      </c>
      <c r="D11" s="10">
        <v>16000</v>
      </c>
      <c r="E11" s="14" t="s">
        <v>12</v>
      </c>
      <c r="F11" s="15">
        <v>9431</v>
      </c>
      <c r="G11" s="12">
        <f t="shared" si="0"/>
        <v>943.1</v>
      </c>
      <c r="H11" s="5">
        <f>9431+943.1</f>
        <v>10374.1</v>
      </c>
      <c r="I11" s="5">
        <v>0</v>
      </c>
      <c r="J11" s="3"/>
      <c r="K11" s="6"/>
      <c r="L11" s="6"/>
    </row>
    <row r="12" spans="1:14" x14ac:dyDescent="0.3">
      <c r="A12" s="9">
        <v>6</v>
      </c>
      <c r="B12" s="3" t="s">
        <v>4</v>
      </c>
      <c r="C12" s="13">
        <v>43066</v>
      </c>
      <c r="D12" s="10">
        <v>9100</v>
      </c>
      <c r="E12" s="14" t="s">
        <v>12</v>
      </c>
      <c r="F12" s="15">
        <v>9100</v>
      </c>
      <c r="G12" s="12">
        <f t="shared" si="0"/>
        <v>910</v>
      </c>
      <c r="H12" s="5">
        <f>9100+910</f>
        <v>10010</v>
      </c>
      <c r="I12" s="5">
        <v>0</v>
      </c>
      <c r="J12" s="3"/>
      <c r="K12" s="6"/>
      <c r="L12" s="6"/>
    </row>
    <row r="13" spans="1:14" x14ac:dyDescent="0.3">
      <c r="A13" s="9">
        <v>7</v>
      </c>
      <c r="B13" s="3" t="s">
        <v>10</v>
      </c>
      <c r="C13" s="13">
        <v>43033</v>
      </c>
      <c r="D13" s="10">
        <v>3120</v>
      </c>
      <c r="E13" s="14" t="s">
        <v>12</v>
      </c>
      <c r="F13" s="12">
        <f>D13</f>
        <v>3120</v>
      </c>
      <c r="G13" s="12">
        <f t="shared" si="0"/>
        <v>312</v>
      </c>
      <c r="H13" s="5">
        <f>3120+312</f>
        <v>3432</v>
      </c>
      <c r="I13" s="5">
        <v>0</v>
      </c>
      <c r="J13" s="3"/>
      <c r="K13" s="6"/>
      <c r="L13" s="6"/>
    </row>
    <row r="14" spans="1:14" x14ac:dyDescent="0.3">
      <c r="A14" s="3">
        <v>8</v>
      </c>
      <c r="B14" s="3" t="s">
        <v>14</v>
      </c>
      <c r="C14" s="13"/>
      <c r="D14" s="37">
        <v>0</v>
      </c>
      <c r="E14" s="41" t="s">
        <v>29</v>
      </c>
      <c r="F14" s="3"/>
      <c r="G14" s="38">
        <f t="shared" si="0"/>
        <v>0</v>
      </c>
      <c r="H14" s="20"/>
      <c r="I14" s="20">
        <f>F14-H14</f>
        <v>0</v>
      </c>
      <c r="J14" s="3" t="s">
        <v>25</v>
      </c>
      <c r="K14" s="6"/>
      <c r="L14" s="6"/>
    </row>
    <row r="15" spans="1:14" x14ac:dyDescent="0.3">
      <c r="A15" s="9">
        <v>9</v>
      </c>
      <c r="B15" s="3" t="s">
        <v>15</v>
      </c>
      <c r="C15" s="13">
        <v>43177</v>
      </c>
      <c r="D15" s="10">
        <v>2500</v>
      </c>
      <c r="E15" s="14" t="s">
        <v>12</v>
      </c>
      <c r="F15" s="15">
        <v>2500</v>
      </c>
      <c r="G15" s="12">
        <f t="shared" si="0"/>
        <v>250</v>
      </c>
      <c r="H15" s="5">
        <f>2500+250</f>
        <v>2750</v>
      </c>
      <c r="I15" s="5">
        <v>0</v>
      </c>
      <c r="J15" s="3" t="s">
        <v>42</v>
      </c>
      <c r="K15" s="6"/>
      <c r="L15" s="6"/>
    </row>
    <row r="16" spans="1:14" x14ac:dyDescent="0.3">
      <c r="A16" s="3">
        <v>10</v>
      </c>
      <c r="B16" s="3" t="s">
        <v>16</v>
      </c>
      <c r="C16" s="13"/>
      <c r="D16" s="37">
        <v>0</v>
      </c>
      <c r="E16" s="41" t="s">
        <v>29</v>
      </c>
      <c r="F16" s="3"/>
      <c r="G16" s="38">
        <f t="shared" si="0"/>
        <v>0</v>
      </c>
      <c r="H16" s="20"/>
      <c r="I16" s="20">
        <f>F16-H16</f>
        <v>0</v>
      </c>
      <c r="J16" s="3" t="s">
        <v>29</v>
      </c>
      <c r="K16" s="6"/>
      <c r="L16" s="6"/>
    </row>
    <row r="17" spans="1:12" x14ac:dyDescent="0.3">
      <c r="A17" s="3">
        <v>11</v>
      </c>
      <c r="B17" s="3" t="s">
        <v>18</v>
      </c>
      <c r="C17" s="13"/>
      <c r="D17" s="37">
        <v>0</v>
      </c>
      <c r="E17" s="42" t="s">
        <v>7</v>
      </c>
      <c r="F17" s="3"/>
      <c r="G17" s="38">
        <f t="shared" si="0"/>
        <v>0</v>
      </c>
      <c r="H17" s="20"/>
      <c r="I17" s="20">
        <f>F17-H17</f>
        <v>0</v>
      </c>
      <c r="J17" s="3" t="s">
        <v>13</v>
      </c>
      <c r="K17" s="6"/>
      <c r="L17" s="6"/>
    </row>
    <row r="18" spans="1:12" x14ac:dyDescent="0.3">
      <c r="A18" s="3">
        <v>12</v>
      </c>
      <c r="B18" s="3" t="s">
        <v>19</v>
      </c>
      <c r="C18" s="13">
        <v>42977</v>
      </c>
      <c r="D18" s="37">
        <v>0</v>
      </c>
      <c r="E18" s="42" t="s">
        <v>29</v>
      </c>
      <c r="F18" s="3"/>
      <c r="G18" s="38">
        <f t="shared" si="0"/>
        <v>0</v>
      </c>
      <c r="H18" s="20"/>
      <c r="I18" s="20"/>
      <c r="J18" s="3" t="s">
        <v>9</v>
      </c>
      <c r="K18" s="6"/>
      <c r="L18" s="6"/>
    </row>
    <row r="19" spans="1:12" x14ac:dyDescent="0.3">
      <c r="A19" s="3"/>
      <c r="B19" s="8">
        <v>2018</v>
      </c>
      <c r="C19" s="13"/>
      <c r="D19" s="10"/>
      <c r="E19" s="16"/>
      <c r="F19" s="16"/>
      <c r="G19" s="12"/>
      <c r="H19" s="5"/>
      <c r="I19" s="5"/>
      <c r="J19" s="3"/>
      <c r="K19" s="6"/>
      <c r="L19" s="6"/>
    </row>
    <row r="20" spans="1:12" x14ac:dyDescent="0.3">
      <c r="A20" s="9">
        <v>13</v>
      </c>
      <c r="B20" s="3" t="s">
        <v>30</v>
      </c>
      <c r="C20" s="13">
        <v>43265</v>
      </c>
      <c r="D20" s="10">
        <v>10000</v>
      </c>
      <c r="E20" s="14" t="s">
        <v>12</v>
      </c>
      <c r="F20" s="17">
        <v>10000</v>
      </c>
      <c r="G20" s="12">
        <f t="shared" si="0"/>
        <v>1000</v>
      </c>
      <c r="H20" s="5">
        <f>10000+1000</f>
        <v>11000</v>
      </c>
      <c r="I20" s="5">
        <v>0</v>
      </c>
      <c r="J20" s="3"/>
      <c r="K20" s="6"/>
      <c r="L20" s="6"/>
    </row>
    <row r="21" spans="1:12" x14ac:dyDescent="0.3">
      <c r="A21" s="9">
        <v>14</v>
      </c>
      <c r="B21" s="3" t="s">
        <v>32</v>
      </c>
      <c r="C21" s="13">
        <v>43209</v>
      </c>
      <c r="D21" s="10">
        <v>3060</v>
      </c>
      <c r="E21" s="14" t="s">
        <v>12</v>
      </c>
      <c r="F21" s="17">
        <v>3060</v>
      </c>
      <c r="G21" s="12">
        <f t="shared" si="0"/>
        <v>306</v>
      </c>
      <c r="H21" s="5">
        <f>3060+306</f>
        <v>3366</v>
      </c>
      <c r="I21" s="5">
        <v>0</v>
      </c>
      <c r="J21" s="3" t="s">
        <v>37</v>
      </c>
      <c r="K21" s="6"/>
      <c r="L21" s="6"/>
    </row>
    <row r="22" spans="1:12" x14ac:dyDescent="0.3">
      <c r="A22" s="3">
        <v>15</v>
      </c>
      <c r="B22" s="3" t="s">
        <v>35</v>
      </c>
      <c r="C22" s="13"/>
      <c r="D22" s="37">
        <v>0</v>
      </c>
      <c r="E22" s="42" t="s">
        <v>7</v>
      </c>
      <c r="F22" s="3"/>
      <c r="G22" s="38">
        <f t="shared" si="0"/>
        <v>0</v>
      </c>
      <c r="H22" s="20"/>
      <c r="I22" s="20">
        <f>F22-H22</f>
        <v>0</v>
      </c>
      <c r="J22" s="3" t="s">
        <v>13</v>
      </c>
      <c r="K22" s="6"/>
      <c r="L22" s="6"/>
    </row>
    <row r="23" spans="1:12" x14ac:dyDescent="0.3">
      <c r="A23" s="9">
        <v>16</v>
      </c>
      <c r="B23" s="3" t="s">
        <v>31</v>
      </c>
      <c r="C23" s="13">
        <v>43246</v>
      </c>
      <c r="D23" s="10">
        <v>2720</v>
      </c>
      <c r="E23" s="16" t="s">
        <v>12</v>
      </c>
      <c r="F23" s="15">
        <v>2720</v>
      </c>
      <c r="G23" s="12">
        <f t="shared" si="0"/>
        <v>272</v>
      </c>
      <c r="H23" s="5">
        <v>2992</v>
      </c>
      <c r="I23" s="5">
        <v>0</v>
      </c>
      <c r="J23" s="3" t="s">
        <v>53</v>
      </c>
      <c r="K23" s="6"/>
      <c r="L23" s="6"/>
    </row>
    <row r="24" spans="1:12" x14ac:dyDescent="0.3">
      <c r="A24" s="9">
        <v>17</v>
      </c>
      <c r="B24" s="3" t="s">
        <v>33</v>
      </c>
      <c r="C24" s="13">
        <v>43410</v>
      </c>
      <c r="D24" s="10">
        <v>5000</v>
      </c>
      <c r="E24" s="16" t="s">
        <v>12</v>
      </c>
      <c r="F24" s="15">
        <v>5000</v>
      </c>
      <c r="G24" s="15">
        <f t="shared" si="0"/>
        <v>500</v>
      </c>
      <c r="H24" s="5">
        <v>5500</v>
      </c>
      <c r="I24" s="5">
        <v>0</v>
      </c>
      <c r="J24" s="3" t="s">
        <v>56</v>
      </c>
      <c r="K24" s="6"/>
      <c r="L24" s="6"/>
    </row>
    <row r="25" spans="1:12" x14ac:dyDescent="0.3">
      <c r="A25" s="9">
        <v>18</v>
      </c>
      <c r="B25" s="3" t="s">
        <v>34</v>
      </c>
      <c r="C25" s="13">
        <v>43298</v>
      </c>
      <c r="D25" s="10">
        <v>5000</v>
      </c>
      <c r="E25" s="16" t="s">
        <v>12</v>
      </c>
      <c r="F25" s="15">
        <v>5000</v>
      </c>
      <c r="G25" s="15">
        <f t="shared" si="0"/>
        <v>500</v>
      </c>
      <c r="H25" s="5">
        <v>5500</v>
      </c>
      <c r="I25" s="5">
        <v>0</v>
      </c>
      <c r="J25" s="3"/>
      <c r="K25" s="6"/>
      <c r="L25" s="6"/>
    </row>
    <row r="26" spans="1:12" x14ac:dyDescent="0.3">
      <c r="A26" s="3">
        <v>19</v>
      </c>
      <c r="B26" s="3" t="s">
        <v>36</v>
      </c>
      <c r="C26" s="13"/>
      <c r="D26" s="37">
        <v>0</v>
      </c>
      <c r="E26" s="42" t="s">
        <v>7</v>
      </c>
      <c r="F26" s="16"/>
      <c r="G26" s="12">
        <f t="shared" si="0"/>
        <v>0</v>
      </c>
      <c r="H26" s="20"/>
      <c r="I26" s="20">
        <f>F26-H26</f>
        <v>0</v>
      </c>
      <c r="J26" s="3" t="s">
        <v>25</v>
      </c>
      <c r="K26" s="6"/>
      <c r="L26" s="6"/>
    </row>
    <row r="27" spans="1:12" x14ac:dyDescent="0.3">
      <c r="A27" s="9">
        <v>20</v>
      </c>
      <c r="B27" s="3" t="s">
        <v>39</v>
      </c>
      <c r="C27" s="13">
        <v>43560</v>
      </c>
      <c r="D27" s="10">
        <v>8150</v>
      </c>
      <c r="E27" s="16" t="s">
        <v>3</v>
      </c>
      <c r="F27" s="17">
        <v>8150</v>
      </c>
      <c r="G27" s="18">
        <v>815</v>
      </c>
      <c r="H27" s="5">
        <v>8965</v>
      </c>
      <c r="I27" s="5">
        <v>0</v>
      </c>
      <c r="J27" s="3" t="s">
        <v>79</v>
      </c>
      <c r="K27" s="6" t="s">
        <v>58</v>
      </c>
      <c r="L27" s="6" t="s">
        <v>66</v>
      </c>
    </row>
    <row r="28" spans="1:12" x14ac:dyDescent="0.3">
      <c r="A28" s="9">
        <v>21</v>
      </c>
      <c r="B28" s="3" t="s">
        <v>38</v>
      </c>
      <c r="C28" s="13">
        <v>43388</v>
      </c>
      <c r="D28" s="10">
        <v>3742</v>
      </c>
      <c r="E28" s="16" t="s">
        <v>12</v>
      </c>
      <c r="F28" s="15">
        <v>3742</v>
      </c>
      <c r="G28" s="12">
        <v>374.2</v>
      </c>
      <c r="H28" s="5">
        <v>4116.2</v>
      </c>
      <c r="I28" s="5">
        <v>0</v>
      </c>
      <c r="J28" s="3" t="s">
        <v>50</v>
      </c>
      <c r="K28" s="6"/>
      <c r="L28" s="6"/>
    </row>
    <row r="29" spans="1:12" x14ac:dyDescent="0.3">
      <c r="A29" s="3"/>
      <c r="B29" s="19">
        <v>2019</v>
      </c>
      <c r="C29" s="13"/>
      <c r="D29" s="10"/>
      <c r="E29" s="16"/>
      <c r="F29" s="15"/>
      <c r="G29" s="12"/>
      <c r="H29" s="5"/>
      <c r="I29" s="5"/>
      <c r="J29" s="3"/>
      <c r="K29" s="6"/>
      <c r="L29" s="6"/>
    </row>
    <row r="30" spans="1:12" x14ac:dyDescent="0.3">
      <c r="A30" s="9">
        <v>22</v>
      </c>
      <c r="B30" s="3" t="s">
        <v>43</v>
      </c>
      <c r="C30" s="13">
        <v>43503</v>
      </c>
      <c r="D30" s="10">
        <v>5000</v>
      </c>
      <c r="E30" s="16" t="s">
        <v>12</v>
      </c>
      <c r="F30" s="15">
        <v>5000</v>
      </c>
      <c r="G30" s="12">
        <v>500</v>
      </c>
      <c r="H30" s="5">
        <v>5500</v>
      </c>
      <c r="I30" s="5">
        <v>0</v>
      </c>
      <c r="J30" s="3" t="s">
        <v>55</v>
      </c>
      <c r="K30" s="6"/>
      <c r="L30" s="6"/>
    </row>
    <row r="31" spans="1:12" x14ac:dyDescent="0.3">
      <c r="A31" s="9">
        <v>23</v>
      </c>
      <c r="B31" s="3" t="s">
        <v>44</v>
      </c>
      <c r="C31" s="13">
        <v>43488</v>
      </c>
      <c r="D31" s="10">
        <v>1992</v>
      </c>
      <c r="E31" s="16" t="s">
        <v>12</v>
      </c>
      <c r="F31" s="15">
        <v>1992</v>
      </c>
      <c r="G31" s="12">
        <v>199.2</v>
      </c>
      <c r="H31" s="5">
        <v>2191.1999999999998</v>
      </c>
      <c r="I31" s="5">
        <v>0</v>
      </c>
      <c r="J31" s="3" t="s">
        <v>77</v>
      </c>
      <c r="K31" s="6"/>
      <c r="L31" s="6"/>
    </row>
    <row r="32" spans="1:12" ht="15" customHeight="1" x14ac:dyDescent="0.3">
      <c r="A32" s="9">
        <v>24</v>
      </c>
      <c r="B32" s="3" t="s">
        <v>45</v>
      </c>
      <c r="C32" s="13"/>
      <c r="D32" s="10">
        <v>0</v>
      </c>
      <c r="E32" s="43" t="s">
        <v>80</v>
      </c>
      <c r="F32" s="15"/>
      <c r="G32" s="12"/>
      <c r="H32" s="5"/>
      <c r="I32" s="5"/>
      <c r="J32" s="3" t="s">
        <v>81</v>
      </c>
      <c r="K32" s="6"/>
      <c r="L32" s="6"/>
    </row>
    <row r="33" spans="1:14" x14ac:dyDescent="0.3">
      <c r="A33" s="9">
        <v>25</v>
      </c>
      <c r="B33" s="3" t="s">
        <v>48</v>
      </c>
      <c r="C33" s="13">
        <v>43551</v>
      </c>
      <c r="D33" s="10">
        <v>4000</v>
      </c>
      <c r="E33" s="16" t="s">
        <v>3</v>
      </c>
      <c r="F33" s="15">
        <v>4000</v>
      </c>
      <c r="G33" s="12">
        <v>400</v>
      </c>
      <c r="H33" s="5">
        <v>4400</v>
      </c>
      <c r="I33" s="5">
        <v>0</v>
      </c>
      <c r="J33" s="3" t="s">
        <v>52</v>
      </c>
      <c r="K33" s="20"/>
      <c r="L33" s="20"/>
    </row>
    <row r="34" spans="1:14" x14ac:dyDescent="0.3">
      <c r="A34" s="9">
        <v>26</v>
      </c>
      <c r="B34" s="3" t="s">
        <v>46</v>
      </c>
      <c r="C34" s="13">
        <v>43766</v>
      </c>
      <c r="D34" s="10">
        <v>10600</v>
      </c>
      <c r="E34" s="16" t="s">
        <v>3</v>
      </c>
      <c r="F34" s="15">
        <v>5000</v>
      </c>
      <c r="G34" s="12">
        <v>500</v>
      </c>
      <c r="H34" s="5">
        <v>500</v>
      </c>
      <c r="I34" s="5">
        <v>1000</v>
      </c>
      <c r="J34" s="3" t="s">
        <v>119</v>
      </c>
      <c r="K34" s="6" t="s">
        <v>74</v>
      </c>
      <c r="L34" s="6" t="s">
        <v>74</v>
      </c>
    </row>
    <row r="35" spans="1:14" x14ac:dyDescent="0.3">
      <c r="A35" s="9">
        <v>27</v>
      </c>
      <c r="B35" s="3" t="s">
        <v>49</v>
      </c>
      <c r="C35" s="13">
        <v>43570</v>
      </c>
      <c r="D35" s="10">
        <v>590.15</v>
      </c>
      <c r="E35" s="16" t="s">
        <v>3</v>
      </c>
      <c r="F35" s="15">
        <v>590.15</v>
      </c>
      <c r="G35" s="12">
        <v>59.02</v>
      </c>
      <c r="H35" s="5">
        <v>649.16999999999996</v>
      </c>
      <c r="I35" s="5">
        <v>0</v>
      </c>
      <c r="J35" s="3" t="s">
        <v>54</v>
      </c>
      <c r="K35" s="6" t="s">
        <v>58</v>
      </c>
      <c r="L35" s="6" t="s">
        <v>58</v>
      </c>
    </row>
    <row r="36" spans="1:14" x14ac:dyDescent="0.3">
      <c r="A36" s="9">
        <v>28</v>
      </c>
      <c r="B36" s="3" t="s">
        <v>51</v>
      </c>
      <c r="C36" s="13">
        <v>43601</v>
      </c>
      <c r="D36" s="10">
        <v>500</v>
      </c>
      <c r="E36" s="16" t="s">
        <v>3</v>
      </c>
      <c r="F36" s="15">
        <v>500</v>
      </c>
      <c r="G36" s="12">
        <v>50</v>
      </c>
      <c r="H36" s="5">
        <v>550</v>
      </c>
      <c r="I36" s="5">
        <v>0</v>
      </c>
      <c r="J36" s="3" t="s">
        <v>55</v>
      </c>
      <c r="K36" s="6" t="s">
        <v>58</v>
      </c>
      <c r="L36" s="6" t="s">
        <v>58</v>
      </c>
    </row>
    <row r="37" spans="1:14" x14ac:dyDescent="0.3">
      <c r="A37" s="9">
        <v>29</v>
      </c>
      <c r="B37" s="3" t="s">
        <v>60</v>
      </c>
      <c r="C37" s="13">
        <v>43707</v>
      </c>
      <c r="D37" s="10">
        <v>6500</v>
      </c>
      <c r="E37" s="16" t="s">
        <v>3</v>
      </c>
      <c r="F37" s="15">
        <v>6500</v>
      </c>
      <c r="G37" s="12">
        <v>650</v>
      </c>
      <c r="H37" s="5">
        <v>7150</v>
      </c>
      <c r="I37" s="5">
        <v>0</v>
      </c>
      <c r="J37" s="3" t="s">
        <v>94</v>
      </c>
      <c r="K37" s="6" t="s">
        <v>64</v>
      </c>
      <c r="L37" s="6" t="s">
        <v>65</v>
      </c>
    </row>
    <row r="38" spans="1:14" x14ac:dyDescent="0.3">
      <c r="A38" s="9">
        <v>30</v>
      </c>
      <c r="B38" s="3" t="s">
        <v>61</v>
      </c>
      <c r="C38" s="13">
        <v>43795</v>
      </c>
      <c r="D38" s="10">
        <v>10000</v>
      </c>
      <c r="E38" s="16" t="s">
        <v>3</v>
      </c>
      <c r="F38" s="15">
        <v>10000</v>
      </c>
      <c r="G38" s="12">
        <v>1000</v>
      </c>
      <c r="H38" s="5">
        <v>11000</v>
      </c>
      <c r="I38" s="5">
        <v>0</v>
      </c>
      <c r="J38" s="3" t="s">
        <v>86</v>
      </c>
      <c r="K38" s="6" t="s">
        <v>64</v>
      </c>
      <c r="L38" s="6" t="s">
        <v>65</v>
      </c>
    </row>
    <row r="39" spans="1:14" x14ac:dyDescent="0.3">
      <c r="A39" s="3"/>
      <c r="B39" s="39">
        <v>2020</v>
      </c>
      <c r="C39" s="13"/>
      <c r="D39" s="10"/>
      <c r="E39" s="16"/>
      <c r="F39" s="15"/>
      <c r="G39" s="12"/>
      <c r="H39" s="5"/>
      <c r="I39" s="5"/>
      <c r="J39" s="3"/>
      <c r="K39" s="6"/>
      <c r="L39" s="6"/>
    </row>
    <row r="40" spans="1:14" x14ac:dyDescent="0.3">
      <c r="A40" s="9">
        <v>31</v>
      </c>
      <c r="B40" s="3" t="s">
        <v>67</v>
      </c>
      <c r="C40" s="13">
        <v>43838</v>
      </c>
      <c r="D40" s="10">
        <v>2700</v>
      </c>
      <c r="E40" s="16" t="s">
        <v>3</v>
      </c>
      <c r="F40" s="15">
        <v>2700</v>
      </c>
      <c r="G40" s="12">
        <v>270</v>
      </c>
      <c r="H40" s="5">
        <v>2970</v>
      </c>
      <c r="I40" s="5">
        <v>0</v>
      </c>
      <c r="J40" s="3" t="s">
        <v>78</v>
      </c>
      <c r="K40" s="6" t="s">
        <v>73</v>
      </c>
      <c r="L40" s="6" t="s">
        <v>73</v>
      </c>
    </row>
    <row r="41" spans="1:14" x14ac:dyDescent="0.3">
      <c r="A41" s="9">
        <v>32</v>
      </c>
      <c r="B41" s="3" t="s">
        <v>68</v>
      </c>
      <c r="C41" s="13">
        <v>43903</v>
      </c>
      <c r="D41" s="10">
        <v>10000</v>
      </c>
      <c r="E41" s="44" t="s">
        <v>29</v>
      </c>
      <c r="F41" s="15"/>
      <c r="G41" s="12"/>
      <c r="H41" s="5"/>
      <c r="I41" s="5"/>
      <c r="J41" s="3"/>
      <c r="K41" s="6"/>
      <c r="L41" s="6"/>
    </row>
    <row r="42" spans="1:14" x14ac:dyDescent="0.3">
      <c r="A42" s="9">
        <v>33</v>
      </c>
      <c r="B42" s="3" t="s">
        <v>69</v>
      </c>
      <c r="C42" s="13">
        <v>43937</v>
      </c>
      <c r="D42" s="10">
        <v>7717.15</v>
      </c>
      <c r="E42" s="16" t="s">
        <v>3</v>
      </c>
      <c r="F42" s="15">
        <v>7717.15</v>
      </c>
      <c r="G42" s="12">
        <v>771.71</v>
      </c>
      <c r="H42" s="5">
        <v>771.71</v>
      </c>
      <c r="I42" s="5">
        <v>7717.51</v>
      </c>
      <c r="J42" s="3"/>
      <c r="K42" s="6" t="s">
        <v>73</v>
      </c>
      <c r="L42" s="6" t="s">
        <v>73</v>
      </c>
      <c r="N42" t="s">
        <v>138</v>
      </c>
    </row>
    <row r="43" spans="1:14" x14ac:dyDescent="0.3">
      <c r="A43" s="9">
        <v>34</v>
      </c>
      <c r="B43" s="3" t="s">
        <v>70</v>
      </c>
      <c r="C43" s="13">
        <v>43969</v>
      </c>
      <c r="D43" s="10">
        <v>2143</v>
      </c>
      <c r="E43" s="16" t="s">
        <v>3</v>
      </c>
      <c r="F43" s="15">
        <v>2143</v>
      </c>
      <c r="G43" s="12">
        <v>214.3</v>
      </c>
      <c r="H43" s="5">
        <v>2357.3000000000002</v>
      </c>
      <c r="I43" s="5">
        <v>0</v>
      </c>
      <c r="J43" s="3" t="s">
        <v>102</v>
      </c>
      <c r="K43" s="6" t="s">
        <v>73</v>
      </c>
      <c r="L43" s="6" t="s">
        <v>73</v>
      </c>
    </row>
    <row r="44" spans="1:14" x14ac:dyDescent="0.3">
      <c r="A44" s="9">
        <v>35</v>
      </c>
      <c r="B44" s="3" t="s">
        <v>71</v>
      </c>
      <c r="C44" s="13">
        <v>43973</v>
      </c>
      <c r="D44" s="10">
        <v>4000</v>
      </c>
      <c r="E44" s="16" t="s">
        <v>3</v>
      </c>
      <c r="F44" s="15">
        <v>4000</v>
      </c>
      <c r="G44" s="12">
        <v>400</v>
      </c>
      <c r="H44" s="5">
        <v>4400</v>
      </c>
      <c r="I44" s="5">
        <v>0</v>
      </c>
      <c r="J44" s="3" t="s">
        <v>93</v>
      </c>
      <c r="K44" s="6" t="s">
        <v>73</v>
      </c>
      <c r="L44" s="6" t="s">
        <v>73</v>
      </c>
    </row>
    <row r="45" spans="1:14" x14ac:dyDescent="0.3">
      <c r="A45" s="9">
        <v>36</v>
      </c>
      <c r="B45" s="3" t="s">
        <v>72</v>
      </c>
      <c r="C45" s="13">
        <v>43999</v>
      </c>
      <c r="D45" s="10">
        <v>15000</v>
      </c>
      <c r="E45" s="16" t="s">
        <v>3</v>
      </c>
      <c r="F45" s="15">
        <v>15000</v>
      </c>
      <c r="G45" s="12">
        <v>1500</v>
      </c>
      <c r="H45" s="5">
        <v>16500</v>
      </c>
      <c r="I45" s="5">
        <v>0</v>
      </c>
      <c r="J45" s="3" t="s">
        <v>88</v>
      </c>
      <c r="K45" s="6" t="s">
        <v>73</v>
      </c>
      <c r="L45" s="6" t="s">
        <v>73</v>
      </c>
    </row>
    <row r="46" spans="1:14" x14ac:dyDescent="0.3">
      <c r="A46" s="9">
        <v>37</v>
      </c>
      <c r="B46" s="3" t="s">
        <v>82</v>
      </c>
      <c r="C46" s="13">
        <v>44030</v>
      </c>
      <c r="D46" s="10">
        <v>972</v>
      </c>
      <c r="E46" s="16" t="s">
        <v>3</v>
      </c>
      <c r="F46" s="15">
        <v>972</v>
      </c>
      <c r="G46" s="12">
        <v>97.2</v>
      </c>
      <c r="H46" s="5">
        <v>1069.2</v>
      </c>
      <c r="I46" s="5">
        <v>0</v>
      </c>
      <c r="J46" s="3" t="s">
        <v>91</v>
      </c>
      <c r="K46" s="6" t="s">
        <v>98</v>
      </c>
      <c r="L46" s="6" t="s">
        <v>98</v>
      </c>
    </row>
    <row r="47" spans="1:14" x14ac:dyDescent="0.3">
      <c r="A47" s="9">
        <v>38</v>
      </c>
      <c r="B47" s="3" t="s">
        <v>83</v>
      </c>
      <c r="C47" s="13">
        <v>44096</v>
      </c>
      <c r="D47" s="10">
        <v>0</v>
      </c>
      <c r="E47" s="43" t="s">
        <v>29</v>
      </c>
      <c r="F47" s="15"/>
      <c r="G47" s="12"/>
      <c r="H47" s="5">
        <v>0</v>
      </c>
      <c r="I47" s="5"/>
      <c r="J47" s="3" t="s">
        <v>89</v>
      </c>
      <c r="K47" s="6"/>
      <c r="L47" s="6"/>
    </row>
    <row r="48" spans="1:14" x14ac:dyDescent="0.3">
      <c r="A48" s="9">
        <v>39</v>
      </c>
      <c r="B48" s="3" t="s">
        <v>84</v>
      </c>
      <c r="C48" s="13">
        <v>44120</v>
      </c>
      <c r="D48" s="10">
        <v>3500</v>
      </c>
      <c r="E48" s="9" t="s">
        <v>47</v>
      </c>
      <c r="F48" s="15"/>
      <c r="G48" s="12"/>
      <c r="H48" s="5"/>
      <c r="I48" s="5"/>
      <c r="J48" s="3"/>
      <c r="K48" s="6"/>
      <c r="L48" s="6"/>
    </row>
    <row r="49" spans="1:14" x14ac:dyDescent="0.3">
      <c r="A49" s="9">
        <v>40</v>
      </c>
      <c r="B49" s="3" t="s">
        <v>85</v>
      </c>
      <c r="C49" s="13">
        <v>44125</v>
      </c>
      <c r="D49" s="10">
        <v>10000</v>
      </c>
      <c r="E49" s="16" t="s">
        <v>3</v>
      </c>
      <c r="F49" s="60">
        <v>10000</v>
      </c>
      <c r="G49" s="12">
        <v>1000</v>
      </c>
      <c r="H49" s="5">
        <v>11000</v>
      </c>
      <c r="I49" s="5">
        <v>0</v>
      </c>
      <c r="J49" s="3" t="s">
        <v>181</v>
      </c>
      <c r="K49" s="6" t="s">
        <v>98</v>
      </c>
      <c r="L49" s="6" t="s">
        <v>98</v>
      </c>
    </row>
    <row r="50" spans="1:14" x14ac:dyDescent="0.3">
      <c r="A50" s="9">
        <v>41</v>
      </c>
      <c r="B50" s="3" t="s">
        <v>87</v>
      </c>
      <c r="C50" s="13">
        <v>44155</v>
      </c>
      <c r="D50" s="10">
        <v>10000</v>
      </c>
      <c r="E50" s="16" t="s">
        <v>3</v>
      </c>
      <c r="F50" s="15">
        <v>10000</v>
      </c>
      <c r="G50" s="12">
        <v>1000</v>
      </c>
      <c r="H50" s="5">
        <v>11000</v>
      </c>
      <c r="I50" s="5">
        <v>0</v>
      </c>
      <c r="J50" s="3" t="s">
        <v>101</v>
      </c>
      <c r="K50" s="6" t="s">
        <v>98</v>
      </c>
      <c r="L50" s="6" t="s">
        <v>98</v>
      </c>
    </row>
    <row r="51" spans="1:14" x14ac:dyDescent="0.3">
      <c r="A51" s="9">
        <v>42</v>
      </c>
      <c r="B51" s="3" t="s">
        <v>67</v>
      </c>
      <c r="C51" s="13">
        <v>44230</v>
      </c>
      <c r="D51" s="10">
        <v>4000</v>
      </c>
      <c r="E51" s="16" t="s">
        <v>3</v>
      </c>
      <c r="F51" s="15">
        <v>4000</v>
      </c>
      <c r="G51" s="12">
        <v>400</v>
      </c>
      <c r="H51" s="5">
        <v>4400</v>
      </c>
      <c r="I51" s="5">
        <v>0</v>
      </c>
      <c r="J51" s="3" t="s">
        <v>104</v>
      </c>
      <c r="K51" s="6" t="s">
        <v>98</v>
      </c>
      <c r="L51" s="6" t="s">
        <v>98</v>
      </c>
    </row>
    <row r="52" spans="1:14" x14ac:dyDescent="0.3">
      <c r="A52" s="9">
        <v>43</v>
      </c>
      <c r="B52" s="3" t="s">
        <v>90</v>
      </c>
      <c r="C52" s="13">
        <v>44327</v>
      </c>
      <c r="D52" s="10">
        <v>3000</v>
      </c>
      <c r="E52" s="16" t="s">
        <v>3</v>
      </c>
      <c r="F52" s="15">
        <v>3000</v>
      </c>
      <c r="G52" s="12">
        <v>300</v>
      </c>
      <c r="H52" s="5">
        <v>3300</v>
      </c>
      <c r="I52" s="5">
        <v>0</v>
      </c>
      <c r="J52" s="3" t="s">
        <v>103</v>
      </c>
      <c r="K52" s="6" t="s">
        <v>98</v>
      </c>
      <c r="L52" s="6" t="s">
        <v>98</v>
      </c>
    </row>
    <row r="53" spans="1:14" x14ac:dyDescent="0.3">
      <c r="A53" s="9">
        <v>44</v>
      </c>
      <c r="B53" s="3" t="s">
        <v>92</v>
      </c>
      <c r="C53" s="13">
        <v>44406</v>
      </c>
      <c r="D53" s="10">
        <v>1700</v>
      </c>
      <c r="E53" s="16" t="s">
        <v>3</v>
      </c>
      <c r="F53" s="15">
        <v>1700</v>
      </c>
      <c r="G53" s="12">
        <v>170</v>
      </c>
      <c r="H53" s="5">
        <v>170</v>
      </c>
      <c r="I53" s="5">
        <v>0</v>
      </c>
      <c r="J53" s="3" t="s">
        <v>120</v>
      </c>
      <c r="K53" s="6" t="s">
        <v>98</v>
      </c>
      <c r="L53" s="6" t="s">
        <v>98</v>
      </c>
    </row>
    <row r="54" spans="1:14" x14ac:dyDescent="0.3">
      <c r="A54" s="9">
        <v>45</v>
      </c>
      <c r="B54" s="3" t="s">
        <v>95</v>
      </c>
      <c r="C54" s="13">
        <v>44474</v>
      </c>
      <c r="D54" s="10">
        <v>1500</v>
      </c>
      <c r="E54" s="16" t="s">
        <v>3</v>
      </c>
      <c r="F54" s="15">
        <v>1500</v>
      </c>
      <c r="G54" s="12">
        <v>150</v>
      </c>
      <c r="H54" s="5">
        <v>1650</v>
      </c>
      <c r="I54" s="5">
        <v>0</v>
      </c>
      <c r="J54" s="3" t="s">
        <v>103</v>
      </c>
      <c r="K54" s="6" t="s">
        <v>98</v>
      </c>
      <c r="L54" s="6" t="s">
        <v>98</v>
      </c>
    </row>
    <row r="55" spans="1:14" x14ac:dyDescent="0.3">
      <c r="A55" s="9">
        <v>46</v>
      </c>
      <c r="B55" s="3" t="s">
        <v>96</v>
      </c>
      <c r="C55" s="13">
        <v>44608</v>
      </c>
      <c r="D55" s="10">
        <v>10000</v>
      </c>
      <c r="E55" s="9" t="s">
        <v>47</v>
      </c>
      <c r="F55" s="15"/>
      <c r="G55" s="12"/>
      <c r="H55" s="5"/>
      <c r="I55" s="5"/>
      <c r="J55" s="3"/>
      <c r="K55" s="6"/>
      <c r="L55" s="6"/>
      <c r="N55" t="s">
        <v>142</v>
      </c>
    </row>
    <row r="56" spans="1:14" x14ac:dyDescent="0.3">
      <c r="A56" s="9">
        <v>47</v>
      </c>
      <c r="B56" s="3" t="s">
        <v>97</v>
      </c>
      <c r="C56" s="13">
        <v>44623</v>
      </c>
      <c r="D56" s="10">
        <v>5000</v>
      </c>
      <c r="E56" s="16" t="s">
        <v>3</v>
      </c>
      <c r="F56" s="15">
        <v>5000</v>
      </c>
      <c r="G56" s="12">
        <v>500</v>
      </c>
      <c r="H56" s="5">
        <v>5500</v>
      </c>
      <c r="I56" s="5">
        <v>0</v>
      </c>
      <c r="J56" s="3" t="s">
        <v>109</v>
      </c>
      <c r="K56" s="6" t="s">
        <v>108</v>
      </c>
      <c r="L56" s="6" t="s">
        <v>126</v>
      </c>
    </row>
    <row r="57" spans="1:14" x14ac:dyDescent="0.3">
      <c r="A57" s="9">
        <v>48</v>
      </c>
      <c r="B57" s="3" t="s">
        <v>99</v>
      </c>
      <c r="C57" s="13">
        <v>44718</v>
      </c>
      <c r="D57" s="10">
        <v>4000</v>
      </c>
      <c r="E57" s="16" t="s">
        <v>3</v>
      </c>
      <c r="F57" s="15">
        <v>4000</v>
      </c>
      <c r="G57" s="12">
        <v>400</v>
      </c>
      <c r="H57" s="5">
        <v>400</v>
      </c>
      <c r="I57" s="5">
        <v>0</v>
      </c>
      <c r="J57" s="3" t="s">
        <v>135</v>
      </c>
      <c r="K57" s="6" t="s">
        <v>108</v>
      </c>
      <c r="L57" s="6" t="s">
        <v>126</v>
      </c>
    </row>
    <row r="58" spans="1:14" x14ac:dyDescent="0.3">
      <c r="A58" s="9">
        <v>49</v>
      </c>
      <c r="B58" s="3" t="s">
        <v>100</v>
      </c>
      <c r="C58" s="13">
        <v>44848</v>
      </c>
      <c r="D58" s="10">
        <v>7500</v>
      </c>
      <c r="E58" s="16" t="s">
        <v>3</v>
      </c>
      <c r="F58" s="15">
        <v>7500</v>
      </c>
      <c r="G58" s="12">
        <v>750</v>
      </c>
      <c r="H58" s="5">
        <v>6647.5</v>
      </c>
      <c r="I58" s="5">
        <v>1602.5</v>
      </c>
      <c r="J58" s="3" t="s">
        <v>107</v>
      </c>
      <c r="K58" s="6" t="s">
        <v>108</v>
      </c>
      <c r="L58" s="6" t="s">
        <v>126</v>
      </c>
    </row>
    <row r="59" spans="1:14" x14ac:dyDescent="0.3">
      <c r="A59" s="9">
        <v>50</v>
      </c>
      <c r="B59" s="3" t="s">
        <v>105</v>
      </c>
      <c r="C59" s="13">
        <v>44902</v>
      </c>
      <c r="D59" s="10">
        <v>1872.64</v>
      </c>
      <c r="E59" s="16" t="s">
        <v>3</v>
      </c>
      <c r="F59" s="15">
        <v>1872.64</v>
      </c>
      <c r="G59" s="12">
        <v>250</v>
      </c>
      <c r="H59" s="5">
        <v>250</v>
      </c>
      <c r="I59" s="5">
        <v>0</v>
      </c>
      <c r="J59" s="3" t="s">
        <v>125</v>
      </c>
      <c r="K59" s="6" t="s">
        <v>108</v>
      </c>
      <c r="L59" s="6" t="s">
        <v>126</v>
      </c>
    </row>
    <row r="60" spans="1:14" x14ac:dyDescent="0.3">
      <c r="A60" s="9">
        <v>51</v>
      </c>
      <c r="B60" s="3" t="s">
        <v>106</v>
      </c>
      <c r="C60" s="13">
        <v>44908</v>
      </c>
      <c r="D60" s="10">
        <v>301.94</v>
      </c>
      <c r="E60" s="16" t="s">
        <v>3</v>
      </c>
      <c r="F60" s="15">
        <v>301.94</v>
      </c>
      <c r="G60" s="12">
        <v>30.19</v>
      </c>
      <c r="H60" s="5">
        <v>30.19</v>
      </c>
      <c r="I60" s="5">
        <v>301.94</v>
      </c>
      <c r="J60" s="3"/>
      <c r="K60" s="6" t="s">
        <v>108</v>
      </c>
      <c r="L60" s="6" t="s">
        <v>126</v>
      </c>
    </row>
    <row r="61" spans="1:14" x14ac:dyDescent="0.3">
      <c r="A61" s="9">
        <v>52</v>
      </c>
      <c r="B61" s="3" t="s">
        <v>110</v>
      </c>
      <c r="C61" s="13">
        <v>44980</v>
      </c>
      <c r="D61" s="10">
        <v>2950</v>
      </c>
      <c r="E61" s="16" t="s">
        <v>3</v>
      </c>
      <c r="F61" s="15">
        <v>2960</v>
      </c>
      <c r="G61" s="12">
        <v>296</v>
      </c>
      <c r="H61" s="5">
        <v>2960</v>
      </c>
      <c r="I61" s="5">
        <v>0</v>
      </c>
      <c r="J61" s="3" t="s">
        <v>136</v>
      </c>
      <c r="K61" s="6" t="s">
        <v>139</v>
      </c>
      <c r="L61" s="6" t="s">
        <v>139</v>
      </c>
    </row>
    <row r="62" spans="1:14" x14ac:dyDescent="0.3">
      <c r="A62" s="9">
        <v>53</v>
      </c>
      <c r="B62" s="3" t="s">
        <v>111</v>
      </c>
      <c r="C62" s="13">
        <v>44919</v>
      </c>
      <c r="D62" s="10">
        <v>10000</v>
      </c>
      <c r="E62" s="47" t="s">
        <v>7</v>
      </c>
      <c r="F62" s="15"/>
      <c r="G62" s="38"/>
      <c r="H62" s="5"/>
      <c r="I62" s="5"/>
      <c r="J62" s="3"/>
      <c r="K62" s="6"/>
      <c r="L62" s="6"/>
    </row>
    <row r="63" spans="1:14" x14ac:dyDescent="0.3">
      <c r="A63" s="9">
        <v>54</v>
      </c>
      <c r="B63" s="3" t="s">
        <v>112</v>
      </c>
      <c r="C63" s="13">
        <v>44922</v>
      </c>
      <c r="D63" s="10">
        <v>568</v>
      </c>
      <c r="E63" s="47" t="s">
        <v>7</v>
      </c>
      <c r="F63" s="15"/>
      <c r="G63" s="38"/>
      <c r="H63" s="5"/>
      <c r="I63" s="5"/>
      <c r="J63" s="3"/>
      <c r="K63" s="6"/>
      <c r="L63" s="6"/>
    </row>
    <row r="64" spans="1:14" x14ac:dyDescent="0.3">
      <c r="A64" s="9">
        <v>55</v>
      </c>
      <c r="B64" s="3" t="s">
        <v>113</v>
      </c>
      <c r="C64" s="13"/>
      <c r="D64" s="10"/>
      <c r="E64" s="9" t="s">
        <v>80</v>
      </c>
      <c r="F64" s="15"/>
      <c r="G64" s="38"/>
      <c r="H64" s="5"/>
      <c r="I64" s="5"/>
      <c r="J64" s="3"/>
      <c r="K64" s="6"/>
      <c r="L64" s="6"/>
      <c r="N64" t="s">
        <v>141</v>
      </c>
    </row>
    <row r="65" spans="1:19" x14ac:dyDescent="0.3">
      <c r="A65" s="9">
        <v>56</v>
      </c>
      <c r="B65" s="3" t="s">
        <v>114</v>
      </c>
      <c r="C65" s="13">
        <v>45104</v>
      </c>
      <c r="D65" s="10">
        <v>5000</v>
      </c>
      <c r="E65" s="16" t="s">
        <v>3</v>
      </c>
      <c r="F65" s="15">
        <v>5000</v>
      </c>
      <c r="G65" s="38">
        <v>500</v>
      </c>
      <c r="H65" s="5">
        <v>3999.99</v>
      </c>
      <c r="I65" s="5">
        <v>1000.01</v>
      </c>
      <c r="J65" s="3" t="s">
        <v>146</v>
      </c>
      <c r="K65" s="6" t="s">
        <v>139</v>
      </c>
      <c r="L65" s="6" t="s">
        <v>139</v>
      </c>
    </row>
    <row r="66" spans="1:19" x14ac:dyDescent="0.3">
      <c r="A66" s="9">
        <v>57</v>
      </c>
      <c r="B66" s="3" t="s">
        <v>117</v>
      </c>
      <c r="C66" s="13">
        <v>45131</v>
      </c>
      <c r="D66" s="10">
        <v>9400</v>
      </c>
      <c r="E66" s="16" t="s">
        <v>3</v>
      </c>
      <c r="F66" s="15">
        <v>5000</v>
      </c>
      <c r="G66" s="38">
        <v>500</v>
      </c>
      <c r="H66" s="5">
        <v>5000</v>
      </c>
      <c r="I66" s="5">
        <v>0</v>
      </c>
      <c r="J66" s="3" t="s">
        <v>147</v>
      </c>
      <c r="K66" s="6" t="s">
        <v>152</v>
      </c>
      <c r="L66" s="6" t="s">
        <v>152</v>
      </c>
    </row>
    <row r="67" spans="1:19" x14ac:dyDescent="0.3">
      <c r="A67" s="9">
        <v>58</v>
      </c>
      <c r="B67" s="3" t="s">
        <v>115</v>
      </c>
      <c r="C67" s="13">
        <v>45176</v>
      </c>
      <c r="D67" s="10">
        <v>6000</v>
      </c>
      <c r="E67" s="16" t="s">
        <v>3</v>
      </c>
      <c r="F67" s="15">
        <v>6000</v>
      </c>
      <c r="G67" s="38">
        <v>600</v>
      </c>
      <c r="H67" s="5">
        <v>6600</v>
      </c>
      <c r="I67" s="5">
        <v>0</v>
      </c>
      <c r="J67" s="3" t="s">
        <v>153</v>
      </c>
      <c r="K67" s="6" t="s">
        <v>152</v>
      </c>
      <c r="L67" s="6" t="s">
        <v>152</v>
      </c>
    </row>
    <row r="68" spans="1:19" x14ac:dyDescent="0.3">
      <c r="A68" s="9">
        <v>59</v>
      </c>
      <c r="B68" s="3" t="s">
        <v>116</v>
      </c>
      <c r="C68" s="13"/>
      <c r="D68" s="10"/>
      <c r="E68" s="9" t="s">
        <v>47</v>
      </c>
      <c r="F68" s="15"/>
      <c r="G68" s="38"/>
      <c r="H68" s="5"/>
      <c r="I68" s="5"/>
      <c r="J68" s="3"/>
      <c r="K68" s="6"/>
      <c r="L68" s="6"/>
      <c r="N68" t="s">
        <v>143</v>
      </c>
    </row>
    <row r="69" spans="1:19" x14ac:dyDescent="0.3">
      <c r="A69" s="9">
        <v>60</v>
      </c>
      <c r="B69" s="3" t="s">
        <v>118</v>
      </c>
      <c r="C69" s="13">
        <v>45174</v>
      </c>
      <c r="D69" s="10">
        <v>388</v>
      </c>
      <c r="E69" s="16" t="s">
        <v>3</v>
      </c>
      <c r="F69" s="15">
        <v>388</v>
      </c>
      <c r="G69" s="38">
        <v>38.799999999999997</v>
      </c>
      <c r="H69" s="5">
        <v>426.8</v>
      </c>
      <c r="I69" s="5">
        <v>0</v>
      </c>
      <c r="J69" s="3" t="s">
        <v>137</v>
      </c>
      <c r="K69" s="6" t="s">
        <v>152</v>
      </c>
      <c r="L69" s="6" t="s">
        <v>152</v>
      </c>
    </row>
    <row r="70" spans="1:19" x14ac:dyDescent="0.3">
      <c r="A70" s="9">
        <v>61</v>
      </c>
      <c r="B70" s="3" t="s">
        <v>140</v>
      </c>
      <c r="C70" s="13">
        <v>45247</v>
      </c>
      <c r="D70" s="10">
        <v>2250</v>
      </c>
      <c r="E70" s="16" t="s">
        <v>3</v>
      </c>
      <c r="F70" s="15">
        <v>2250</v>
      </c>
      <c r="G70" s="38">
        <v>225</v>
      </c>
      <c r="H70" s="5">
        <v>2250</v>
      </c>
      <c r="I70" s="20">
        <v>0</v>
      </c>
      <c r="J70" s="3" t="s">
        <v>162</v>
      </c>
      <c r="K70" s="6" t="s">
        <v>176</v>
      </c>
      <c r="L70" s="6" t="s">
        <v>176</v>
      </c>
    </row>
    <row r="71" spans="1:19" x14ac:dyDescent="0.3">
      <c r="A71" s="9">
        <v>62</v>
      </c>
      <c r="B71" s="3" t="s">
        <v>144</v>
      </c>
      <c r="C71" s="13">
        <v>45245</v>
      </c>
      <c r="D71" s="66">
        <v>5000</v>
      </c>
      <c r="E71" s="16" t="s">
        <v>3</v>
      </c>
      <c r="F71" s="60">
        <v>5000</v>
      </c>
      <c r="G71" s="38">
        <v>500</v>
      </c>
      <c r="H71" s="5"/>
      <c r="I71" s="5">
        <v>0</v>
      </c>
      <c r="J71" s="3" t="s">
        <v>213</v>
      </c>
      <c r="K71" s="6" t="s">
        <v>176</v>
      </c>
      <c r="L71" s="6" t="s">
        <v>176</v>
      </c>
    </row>
    <row r="72" spans="1:19" x14ac:dyDescent="0.3">
      <c r="A72" s="9">
        <v>63</v>
      </c>
      <c r="B72" s="3" t="s">
        <v>145</v>
      </c>
      <c r="C72" s="13">
        <v>45316</v>
      </c>
      <c r="D72" s="10">
        <v>2146.65</v>
      </c>
      <c r="E72" s="16" t="s">
        <v>3</v>
      </c>
      <c r="F72" s="15">
        <v>2146.65</v>
      </c>
      <c r="G72" s="38">
        <v>214.66</v>
      </c>
      <c r="H72" s="5"/>
      <c r="I72" s="5">
        <v>2146.65</v>
      </c>
      <c r="J72" s="3"/>
      <c r="K72" s="6" t="s">
        <v>176</v>
      </c>
      <c r="L72" s="6" t="s">
        <v>176</v>
      </c>
    </row>
    <row r="73" spans="1:19" x14ac:dyDescent="0.3">
      <c r="A73" s="9">
        <v>64</v>
      </c>
      <c r="B73" s="3" t="s">
        <v>154</v>
      </c>
      <c r="C73" s="13">
        <v>45329</v>
      </c>
      <c r="D73" s="66">
        <v>1000</v>
      </c>
      <c r="E73" s="16" t="s">
        <v>3</v>
      </c>
      <c r="F73" s="15">
        <v>1000</v>
      </c>
      <c r="G73" s="38">
        <v>100</v>
      </c>
      <c r="H73" s="5">
        <v>1000</v>
      </c>
      <c r="I73" s="5">
        <v>0</v>
      </c>
      <c r="J73" s="3" t="s">
        <v>161</v>
      </c>
      <c r="K73" s="6" t="s">
        <v>176</v>
      </c>
      <c r="L73" s="6" t="s">
        <v>176</v>
      </c>
    </row>
    <row r="74" spans="1:19" x14ac:dyDescent="0.3">
      <c r="A74" s="9">
        <v>65</v>
      </c>
      <c r="B74" s="3" t="s">
        <v>155</v>
      </c>
      <c r="C74" s="13">
        <v>45334</v>
      </c>
      <c r="D74" s="10"/>
      <c r="E74" s="9" t="s">
        <v>157</v>
      </c>
      <c r="F74" s="15"/>
      <c r="G74" s="38"/>
      <c r="H74" s="5"/>
      <c r="I74" s="5"/>
      <c r="J74" s="3"/>
      <c r="K74" s="6"/>
      <c r="L74" s="6"/>
    </row>
    <row r="75" spans="1:19" x14ac:dyDescent="0.3">
      <c r="A75" s="9">
        <v>66</v>
      </c>
      <c r="B75" s="3" t="s">
        <v>156</v>
      </c>
      <c r="C75" s="13">
        <v>45370</v>
      </c>
      <c r="D75" s="66">
        <v>3944.72</v>
      </c>
      <c r="E75" s="16" t="s">
        <v>3</v>
      </c>
      <c r="F75" s="60">
        <v>3944.72</v>
      </c>
      <c r="G75" s="38">
        <v>394.47</v>
      </c>
      <c r="H75" s="5">
        <v>4339.1899999999996</v>
      </c>
      <c r="I75" s="5">
        <v>0</v>
      </c>
      <c r="J75" s="3" t="s">
        <v>175</v>
      </c>
      <c r="K75" s="6" t="s">
        <v>176</v>
      </c>
      <c r="L75" s="6" t="s">
        <v>176</v>
      </c>
    </row>
    <row r="76" spans="1:19" x14ac:dyDescent="0.3">
      <c r="A76" s="9">
        <v>67</v>
      </c>
      <c r="B76" s="3" t="s">
        <v>158</v>
      </c>
      <c r="C76" s="13">
        <v>45453</v>
      </c>
      <c r="D76" s="10">
        <v>10000</v>
      </c>
      <c r="E76" s="16" t="s">
        <v>3</v>
      </c>
      <c r="F76" s="60">
        <v>10000</v>
      </c>
      <c r="G76" s="38">
        <v>1000</v>
      </c>
      <c r="H76" s="5"/>
      <c r="I76" s="57">
        <v>500</v>
      </c>
      <c r="J76" s="3" t="s">
        <v>205</v>
      </c>
      <c r="K76" s="6" t="s">
        <v>177</v>
      </c>
      <c r="L76" s="6" t="s">
        <v>176</v>
      </c>
      <c r="N76" s="59" t="s">
        <v>203</v>
      </c>
      <c r="O76" s="59"/>
      <c r="P76" s="59"/>
      <c r="Q76" s="59"/>
      <c r="R76" s="59"/>
      <c r="S76" s="59"/>
    </row>
    <row r="77" spans="1:19" x14ac:dyDescent="0.3">
      <c r="A77" s="9">
        <v>68</v>
      </c>
      <c r="B77" s="3" t="s">
        <v>159</v>
      </c>
      <c r="C77" s="13">
        <v>45415</v>
      </c>
      <c r="D77" s="10">
        <v>1494</v>
      </c>
      <c r="E77" s="16" t="s">
        <v>3</v>
      </c>
      <c r="F77" s="15">
        <v>1494</v>
      </c>
      <c r="G77" s="38">
        <v>149.4</v>
      </c>
      <c r="H77" s="5">
        <v>1494</v>
      </c>
      <c r="I77" s="5">
        <v>0</v>
      </c>
      <c r="J77" s="3"/>
      <c r="K77" s="6" t="s">
        <v>176</v>
      </c>
      <c r="L77" s="6" t="s">
        <v>176</v>
      </c>
    </row>
    <row r="78" spans="1:19" x14ac:dyDescent="0.3">
      <c r="A78" s="9">
        <v>69</v>
      </c>
      <c r="B78" s="3" t="s">
        <v>160</v>
      </c>
      <c r="C78" s="13">
        <v>45411</v>
      </c>
      <c r="D78" s="10">
        <v>5500</v>
      </c>
      <c r="E78" s="9" t="s">
        <v>47</v>
      </c>
      <c r="F78" s="15"/>
      <c r="G78" s="38"/>
      <c r="H78" s="5"/>
      <c r="I78" s="5"/>
      <c r="J78" s="3"/>
      <c r="K78" s="6"/>
      <c r="L78" s="6"/>
    </row>
    <row r="79" spans="1:19" x14ac:dyDescent="0.3">
      <c r="A79" s="9">
        <v>70</v>
      </c>
      <c r="B79" s="3" t="s">
        <v>163</v>
      </c>
      <c r="C79" s="13">
        <v>45455</v>
      </c>
      <c r="D79" s="10">
        <v>600</v>
      </c>
      <c r="E79" s="16" t="s">
        <v>3</v>
      </c>
      <c r="F79" s="15">
        <v>600</v>
      </c>
      <c r="G79" s="52">
        <v>60</v>
      </c>
      <c r="H79" s="5"/>
      <c r="I79" s="5">
        <v>660</v>
      </c>
      <c r="J79" s="3"/>
      <c r="K79" s="6" t="s">
        <v>188</v>
      </c>
      <c r="L79" s="6" t="s">
        <v>188</v>
      </c>
    </row>
    <row r="80" spans="1:19" x14ac:dyDescent="0.3">
      <c r="A80" s="9">
        <v>71</v>
      </c>
      <c r="B80" s="3" t="s">
        <v>164</v>
      </c>
      <c r="C80" s="13">
        <v>45517</v>
      </c>
      <c r="D80" s="10">
        <v>10000</v>
      </c>
      <c r="E80" s="9" t="s">
        <v>47</v>
      </c>
      <c r="F80" s="15"/>
      <c r="G80" s="38"/>
      <c r="H80" s="5"/>
      <c r="I80" s="5"/>
      <c r="J80" s="3"/>
      <c r="K80" s="6"/>
      <c r="L80" s="6"/>
    </row>
    <row r="81" spans="1:19" x14ac:dyDescent="0.3">
      <c r="A81" s="9">
        <v>72</v>
      </c>
      <c r="B81" s="3" t="s">
        <v>165</v>
      </c>
      <c r="C81" s="13">
        <v>45539</v>
      </c>
      <c r="D81" s="10">
        <v>11081</v>
      </c>
      <c r="E81" s="16" t="s">
        <v>3</v>
      </c>
      <c r="F81" s="15">
        <v>11081</v>
      </c>
      <c r="G81" s="52">
        <v>1108</v>
      </c>
      <c r="H81" s="5"/>
      <c r="I81" s="5">
        <v>11081</v>
      </c>
      <c r="J81" s="3"/>
      <c r="K81" s="6" t="s">
        <v>188</v>
      </c>
      <c r="L81" s="6" t="s">
        <v>188</v>
      </c>
    </row>
    <row r="82" spans="1:19" x14ac:dyDescent="0.3">
      <c r="A82" s="9">
        <v>73</v>
      </c>
      <c r="B82" s="3" t="s">
        <v>166</v>
      </c>
      <c r="C82" s="13">
        <v>45552</v>
      </c>
      <c r="D82" s="10">
        <v>4000</v>
      </c>
      <c r="E82" s="16" t="s">
        <v>3</v>
      </c>
      <c r="F82" s="60">
        <v>4000</v>
      </c>
      <c r="G82" s="52">
        <v>400</v>
      </c>
      <c r="H82" s="5">
        <v>4000</v>
      </c>
      <c r="I82" s="5">
        <v>0</v>
      </c>
      <c r="J82" s="3" t="s">
        <v>184</v>
      </c>
      <c r="K82" s="6" t="s">
        <v>188</v>
      </c>
      <c r="L82" s="6" t="s">
        <v>188</v>
      </c>
    </row>
    <row r="83" spans="1:19" x14ac:dyDescent="0.3">
      <c r="A83" s="9">
        <v>74</v>
      </c>
      <c r="B83" s="3" t="s">
        <v>167</v>
      </c>
      <c r="C83" s="13">
        <v>45566</v>
      </c>
      <c r="D83" s="10">
        <v>2958</v>
      </c>
      <c r="E83" s="16" t="s">
        <v>3</v>
      </c>
      <c r="F83" s="60">
        <v>2958</v>
      </c>
      <c r="G83" s="52">
        <v>295.8</v>
      </c>
      <c r="H83" s="5"/>
      <c r="I83" s="20">
        <v>0</v>
      </c>
      <c r="J83" s="3" t="s">
        <v>207</v>
      </c>
      <c r="K83" s="6" t="s">
        <v>188</v>
      </c>
      <c r="L83" s="6" t="s">
        <v>188</v>
      </c>
    </row>
    <row r="84" spans="1:19" x14ac:dyDescent="0.3">
      <c r="A84" s="9">
        <v>75</v>
      </c>
      <c r="B84" s="3" t="s">
        <v>168</v>
      </c>
      <c r="C84" s="13">
        <v>45573</v>
      </c>
      <c r="D84" s="66">
        <v>4930</v>
      </c>
      <c r="E84" s="16" t="s">
        <v>3</v>
      </c>
      <c r="F84" s="60">
        <v>4930</v>
      </c>
      <c r="G84" s="52">
        <v>493</v>
      </c>
      <c r="H84" s="5">
        <v>4930</v>
      </c>
      <c r="I84" s="5">
        <v>0</v>
      </c>
      <c r="J84" s="3" t="s">
        <v>178</v>
      </c>
      <c r="K84" s="6" t="s">
        <v>188</v>
      </c>
      <c r="L84" s="6" t="s">
        <v>188</v>
      </c>
    </row>
    <row r="85" spans="1:19" x14ac:dyDescent="0.3">
      <c r="A85" s="9">
        <v>76</v>
      </c>
      <c r="B85" s="3" t="s">
        <v>169</v>
      </c>
      <c r="C85" s="13">
        <v>45596</v>
      </c>
      <c r="D85" s="10">
        <v>899</v>
      </c>
      <c r="E85" s="16" t="s">
        <v>3</v>
      </c>
      <c r="F85" s="60">
        <v>899</v>
      </c>
      <c r="G85" s="52">
        <v>89.9</v>
      </c>
      <c r="H85" s="5">
        <v>899</v>
      </c>
      <c r="I85" s="5">
        <v>0</v>
      </c>
      <c r="J85" s="3" t="s">
        <v>179</v>
      </c>
      <c r="K85" s="6" t="s">
        <v>188</v>
      </c>
      <c r="L85" s="6" t="s">
        <v>188</v>
      </c>
    </row>
    <row r="86" spans="1:19" x14ac:dyDescent="0.3">
      <c r="A86" s="9">
        <v>77</v>
      </c>
      <c r="B86" s="3" t="s">
        <v>170</v>
      </c>
      <c r="C86" s="13">
        <v>45644</v>
      </c>
      <c r="D86" s="10">
        <v>5249</v>
      </c>
      <c r="E86" s="16" t="s">
        <v>3</v>
      </c>
      <c r="F86" s="60">
        <v>5249</v>
      </c>
      <c r="G86" s="52">
        <v>524.9</v>
      </c>
      <c r="H86" s="5"/>
      <c r="I86" s="5">
        <v>0</v>
      </c>
      <c r="J86" s="3" t="s">
        <v>214</v>
      </c>
      <c r="K86" s="6" t="s">
        <v>188</v>
      </c>
      <c r="L86" s="6" t="s">
        <v>188</v>
      </c>
    </row>
    <row r="87" spans="1:19" x14ac:dyDescent="0.3">
      <c r="A87" s="9">
        <v>78</v>
      </c>
      <c r="B87" s="3" t="s">
        <v>171</v>
      </c>
      <c r="C87" s="13">
        <v>45623</v>
      </c>
      <c r="D87" s="10">
        <v>2200</v>
      </c>
      <c r="E87" s="16" t="s">
        <v>3</v>
      </c>
      <c r="F87" s="15">
        <v>2200</v>
      </c>
      <c r="G87" s="52">
        <v>220</v>
      </c>
      <c r="H87" s="5"/>
      <c r="I87" s="5">
        <v>2200</v>
      </c>
      <c r="J87" s="62" t="s">
        <v>206</v>
      </c>
      <c r="K87" s="6" t="s">
        <v>188</v>
      </c>
      <c r="L87" s="6" t="s">
        <v>188</v>
      </c>
    </row>
    <row r="88" spans="1:19" x14ac:dyDescent="0.3">
      <c r="A88" s="9">
        <v>79</v>
      </c>
      <c r="B88" s="3" t="s">
        <v>172</v>
      </c>
      <c r="C88" s="13">
        <v>45623</v>
      </c>
      <c r="D88" s="10">
        <v>30000</v>
      </c>
      <c r="E88" s="9" t="s">
        <v>47</v>
      </c>
      <c r="F88" s="15"/>
      <c r="G88" s="38"/>
      <c r="H88" s="5"/>
      <c r="I88" s="5"/>
      <c r="J88" s="3"/>
      <c r="K88" s="6"/>
      <c r="L88" s="6"/>
    </row>
    <row r="89" spans="1:19" x14ac:dyDescent="0.3">
      <c r="A89" s="9">
        <v>80</v>
      </c>
      <c r="B89" s="3" t="s">
        <v>173</v>
      </c>
      <c r="C89" s="13">
        <v>45644</v>
      </c>
      <c r="D89" s="10">
        <v>2500</v>
      </c>
      <c r="E89" s="16" t="s">
        <v>3</v>
      </c>
      <c r="F89" s="60">
        <v>2500</v>
      </c>
      <c r="G89" s="52">
        <v>250</v>
      </c>
      <c r="H89" s="5">
        <v>2500</v>
      </c>
      <c r="I89" s="5">
        <v>0</v>
      </c>
      <c r="J89" s="3" t="s">
        <v>178</v>
      </c>
      <c r="K89" s="6" t="s">
        <v>188</v>
      </c>
      <c r="L89" s="6" t="s">
        <v>188</v>
      </c>
    </row>
    <row r="90" spans="1:19" x14ac:dyDescent="0.3">
      <c r="A90" s="9">
        <v>81</v>
      </c>
      <c r="B90" s="3" t="s">
        <v>174</v>
      </c>
      <c r="C90" s="13">
        <v>45714</v>
      </c>
      <c r="D90" s="10">
        <v>10000</v>
      </c>
      <c r="E90" s="16" t="s">
        <v>3</v>
      </c>
      <c r="F90" s="15">
        <v>10000</v>
      </c>
      <c r="G90" s="52">
        <v>1000</v>
      </c>
      <c r="H90" s="5"/>
      <c r="I90" s="5">
        <v>10000</v>
      </c>
      <c r="J90" s="3"/>
      <c r="K90" s="6" t="s">
        <v>188</v>
      </c>
      <c r="L90" s="6" t="s">
        <v>188</v>
      </c>
    </row>
    <row r="91" spans="1:19" x14ac:dyDescent="0.3">
      <c r="A91" s="9">
        <v>82</v>
      </c>
      <c r="B91" s="3" t="s">
        <v>180</v>
      </c>
      <c r="C91" s="13">
        <v>45777</v>
      </c>
      <c r="D91" s="66">
        <v>1000</v>
      </c>
      <c r="E91" s="16" t="s">
        <v>3</v>
      </c>
      <c r="F91" s="15">
        <v>1000</v>
      </c>
      <c r="G91" s="52">
        <v>100</v>
      </c>
      <c r="H91" s="5">
        <v>358</v>
      </c>
      <c r="I91" s="54">
        <v>642</v>
      </c>
      <c r="J91" s="62" t="s">
        <v>204</v>
      </c>
      <c r="K91" s="6" t="s">
        <v>188</v>
      </c>
      <c r="L91" s="6" t="s">
        <v>188</v>
      </c>
    </row>
    <row r="92" spans="1:19" x14ac:dyDescent="0.3">
      <c r="A92" s="9">
        <v>83</v>
      </c>
      <c r="B92" s="3" t="s">
        <v>182</v>
      </c>
      <c r="C92" s="13">
        <v>45839</v>
      </c>
      <c r="D92" s="66">
        <v>9007</v>
      </c>
      <c r="E92" s="16" t="s">
        <v>3</v>
      </c>
      <c r="F92" s="15">
        <v>9007</v>
      </c>
      <c r="G92" s="58">
        <v>900.7</v>
      </c>
      <c r="H92" s="5"/>
      <c r="I92" s="5">
        <v>9907.7000000000007</v>
      </c>
      <c r="J92" s="3"/>
      <c r="K92" s="6"/>
      <c r="L92" s="6"/>
      <c r="N92" s="59" t="s">
        <v>203</v>
      </c>
      <c r="O92" s="59"/>
      <c r="P92" s="59"/>
      <c r="Q92" s="59"/>
      <c r="R92" s="59"/>
      <c r="S92" s="59"/>
    </row>
    <row r="93" spans="1:19" x14ac:dyDescent="0.3">
      <c r="A93" s="9">
        <v>84</v>
      </c>
      <c r="B93" s="3" t="s">
        <v>183</v>
      </c>
      <c r="C93" s="13">
        <v>45861</v>
      </c>
      <c r="D93" s="66">
        <v>3800</v>
      </c>
      <c r="E93" s="16" t="s">
        <v>3</v>
      </c>
      <c r="F93" s="15">
        <v>3800</v>
      </c>
      <c r="G93" s="52">
        <v>380</v>
      </c>
      <c r="H93" s="5"/>
      <c r="I93" s="5">
        <v>3800</v>
      </c>
      <c r="J93" s="3"/>
      <c r="K93" s="6" t="s">
        <v>188</v>
      </c>
      <c r="L93" s="6" t="s">
        <v>188</v>
      </c>
    </row>
    <row r="94" spans="1:19" x14ac:dyDescent="0.3">
      <c r="A94" s="9">
        <v>85</v>
      </c>
      <c r="B94" s="3" t="s">
        <v>185</v>
      </c>
      <c r="C94" s="13">
        <v>45882</v>
      </c>
      <c r="D94" s="66">
        <v>907.45</v>
      </c>
      <c r="E94" s="9" t="s">
        <v>47</v>
      </c>
      <c r="F94" s="15"/>
      <c r="G94" s="38"/>
      <c r="H94" s="5"/>
      <c r="I94" s="5"/>
      <c r="J94" s="3"/>
      <c r="K94" s="6"/>
      <c r="L94" s="6"/>
    </row>
    <row r="95" spans="1:19" x14ac:dyDescent="0.3">
      <c r="A95" s="9">
        <v>86</v>
      </c>
      <c r="B95" s="3" t="s">
        <v>186</v>
      </c>
      <c r="C95" s="13">
        <v>45904</v>
      </c>
      <c r="D95" s="10">
        <v>3814</v>
      </c>
      <c r="E95" s="16" t="s">
        <v>3</v>
      </c>
      <c r="F95" s="15">
        <v>3814</v>
      </c>
      <c r="G95" s="38">
        <v>381.4</v>
      </c>
      <c r="H95" s="5"/>
      <c r="I95" s="5">
        <v>4195.3999999999996</v>
      </c>
      <c r="J95" s="3"/>
      <c r="K95" s="6"/>
      <c r="L95" s="6"/>
    </row>
    <row r="96" spans="1:19" x14ac:dyDescent="0.3">
      <c r="A96" s="9">
        <v>87</v>
      </c>
      <c r="B96" s="3" t="s">
        <v>187</v>
      </c>
      <c r="C96" s="13">
        <v>45909</v>
      </c>
      <c r="D96" s="10">
        <v>860</v>
      </c>
      <c r="E96" s="9" t="s">
        <v>47</v>
      </c>
      <c r="F96" s="15"/>
      <c r="G96" s="38"/>
      <c r="H96" s="5"/>
      <c r="I96" s="5"/>
      <c r="J96" s="3"/>
      <c r="K96" s="6"/>
      <c r="L96" s="6"/>
    </row>
    <row r="97" spans="1:12" x14ac:dyDescent="0.3">
      <c r="A97" s="48"/>
      <c r="B97" s="22" t="s">
        <v>21</v>
      </c>
      <c r="C97" s="21"/>
      <c r="D97" s="23">
        <f>SUM(D4:D63)</f>
        <v>267122.48</v>
      </c>
      <c r="E97" s="24"/>
      <c r="F97" s="25">
        <f>SUM(F7:F78)</f>
        <v>249118.85</v>
      </c>
      <c r="G97" s="65"/>
      <c r="H97" s="26"/>
      <c r="I97" s="26">
        <f>SUM(I4:I96)</f>
        <v>56754.71</v>
      </c>
      <c r="J97" s="21"/>
      <c r="K97" s="6"/>
      <c r="L97" s="6"/>
    </row>
    <row r="98" spans="1:12" x14ac:dyDescent="0.3">
      <c r="A98" s="27"/>
      <c r="B98" s="27"/>
      <c r="C98" s="27"/>
      <c r="D98" s="28"/>
      <c r="E98" s="27"/>
      <c r="F98" s="27"/>
      <c r="G98" s="27"/>
      <c r="H98" s="29"/>
      <c r="I98" s="29"/>
      <c r="J98" s="27"/>
      <c r="K98" s="29"/>
      <c r="L98" s="29"/>
    </row>
    <row r="99" spans="1:12" x14ac:dyDescent="0.3">
      <c r="A99" s="53"/>
      <c r="B99" s="27" t="s">
        <v>200</v>
      </c>
      <c r="C99" s="29">
        <v>7321.6</v>
      </c>
      <c r="D99" s="28"/>
      <c r="E99" s="27"/>
      <c r="F99" s="27"/>
      <c r="G99" s="27"/>
      <c r="H99" s="29"/>
      <c r="I99" s="29"/>
      <c r="J99" s="27"/>
      <c r="K99" s="29"/>
      <c r="L99" s="29"/>
    </row>
    <row r="100" spans="1:12" x14ac:dyDescent="0.3">
      <c r="A100" s="27"/>
      <c r="B100" s="30"/>
      <c r="C100" s="31"/>
      <c r="D100" s="28"/>
      <c r="E100" s="27"/>
      <c r="F100" s="27"/>
      <c r="G100" s="27"/>
      <c r="H100" s="29"/>
      <c r="I100" s="29"/>
      <c r="J100" s="27"/>
      <c r="K100" s="29"/>
      <c r="L100" s="29"/>
    </row>
    <row r="101" spans="1:12" x14ac:dyDescent="0.3">
      <c r="A101" s="61"/>
      <c r="B101" s="32" t="s">
        <v>208</v>
      </c>
      <c r="C101" s="31">
        <v>74238.720000000001</v>
      </c>
      <c r="D101" s="28"/>
      <c r="E101" s="27"/>
      <c r="F101" s="27"/>
      <c r="G101" s="27"/>
      <c r="H101" s="29"/>
      <c r="I101" s="29"/>
      <c r="J101" s="27"/>
      <c r="K101" s="29"/>
      <c r="L101" s="29"/>
    </row>
    <row r="102" spans="1:12" x14ac:dyDescent="0.3">
      <c r="A102" s="27"/>
      <c r="B102" s="32"/>
      <c r="C102" s="33"/>
      <c r="D102" s="28"/>
      <c r="E102" s="27"/>
      <c r="F102" s="27"/>
      <c r="G102" s="27"/>
      <c r="H102" s="29"/>
      <c r="I102" s="29"/>
      <c r="J102" s="27"/>
      <c r="K102" s="29"/>
      <c r="L102" s="29"/>
    </row>
    <row r="103" spans="1:12" x14ac:dyDescent="0.3">
      <c r="A103" s="27"/>
      <c r="B103" s="75" t="s">
        <v>223</v>
      </c>
      <c r="C103" s="33"/>
      <c r="D103" s="72" t="s">
        <v>221</v>
      </c>
      <c r="E103" s="73"/>
      <c r="F103" s="73" t="s">
        <v>222</v>
      </c>
      <c r="G103" s="73"/>
      <c r="H103" s="74"/>
      <c r="I103" s="29"/>
      <c r="J103" s="27"/>
      <c r="K103" s="29"/>
      <c r="L103" s="29"/>
    </row>
    <row r="104" spans="1:12" x14ac:dyDescent="0.3">
      <c r="A104" s="27"/>
      <c r="B104" s="67" t="s">
        <v>215</v>
      </c>
      <c r="C104" s="33"/>
      <c r="D104" s="69">
        <v>5000</v>
      </c>
      <c r="E104" s="27"/>
      <c r="F104" s="27" t="s">
        <v>218</v>
      </c>
      <c r="G104" s="27"/>
      <c r="H104" s="29"/>
      <c r="I104" s="29"/>
      <c r="J104" s="27"/>
      <c r="K104" s="29"/>
      <c r="L104" s="29"/>
    </row>
    <row r="105" spans="1:12" x14ac:dyDescent="0.3">
      <c r="A105" s="27"/>
      <c r="B105" s="68" t="s">
        <v>216</v>
      </c>
      <c r="C105" s="45"/>
      <c r="D105" s="70">
        <v>7837.45</v>
      </c>
      <c r="E105" s="27"/>
      <c r="F105" s="27" t="s">
        <v>219</v>
      </c>
      <c r="G105" s="27"/>
      <c r="H105" s="29"/>
      <c r="I105" s="29"/>
      <c r="J105" s="27"/>
      <c r="K105" s="29"/>
      <c r="L105" s="29"/>
    </row>
    <row r="106" spans="1:12" x14ac:dyDescent="0.3">
      <c r="A106" s="27"/>
      <c r="B106" s="67" t="s">
        <v>217</v>
      </c>
      <c r="C106" s="33"/>
      <c r="D106" s="71">
        <v>16751.72</v>
      </c>
      <c r="E106" s="27"/>
      <c r="F106" s="27" t="s">
        <v>220</v>
      </c>
      <c r="G106" s="27"/>
      <c r="H106" s="29"/>
      <c r="I106" s="29"/>
      <c r="J106" s="27"/>
      <c r="K106" s="29"/>
      <c r="L106" s="29"/>
    </row>
    <row r="107" spans="1:12" x14ac:dyDescent="0.3">
      <c r="A107" s="27"/>
      <c r="B107" s="32"/>
      <c r="C107" s="33"/>
      <c r="D107" s="27"/>
      <c r="E107" s="27"/>
      <c r="F107" s="27"/>
      <c r="G107" s="27"/>
      <c r="H107" s="29"/>
      <c r="I107" s="29"/>
      <c r="J107" s="27"/>
      <c r="K107" s="29"/>
      <c r="L107" s="29"/>
    </row>
    <row r="108" spans="1:12" x14ac:dyDescent="0.3">
      <c r="A108" s="27"/>
      <c r="B108" s="32"/>
      <c r="C108" s="33"/>
      <c r="D108" s="27"/>
      <c r="E108" s="27"/>
      <c r="F108" s="27"/>
      <c r="G108" s="27"/>
      <c r="H108" s="29"/>
      <c r="I108" s="29"/>
      <c r="J108" s="27"/>
      <c r="K108" s="29"/>
      <c r="L108" s="29"/>
    </row>
    <row r="109" spans="1:12" x14ac:dyDescent="0.3">
      <c r="A109" s="27"/>
      <c r="B109" s="51"/>
      <c r="C109" s="46"/>
      <c r="D109" s="27"/>
      <c r="E109" s="27"/>
      <c r="F109" s="27"/>
      <c r="G109" s="27"/>
      <c r="H109" s="29"/>
      <c r="I109" s="29"/>
      <c r="J109" s="27"/>
      <c r="K109" s="29"/>
      <c r="L109" s="29"/>
    </row>
    <row r="110" spans="1:12" x14ac:dyDescent="0.3">
      <c r="B110" s="32"/>
      <c r="C110" s="34"/>
    </row>
    <row r="112" spans="1:12" x14ac:dyDescent="0.3">
      <c r="B112" s="27"/>
      <c r="C112" s="31"/>
    </row>
    <row r="114" spans="2:10" x14ac:dyDescent="0.3">
      <c r="B114" s="35"/>
      <c r="C114" s="36"/>
      <c r="J114" t="s">
        <v>22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5D36-AAAB-4E57-B768-F4C8D5301CC7}">
  <dimension ref="A2:G24"/>
  <sheetViews>
    <sheetView workbookViewId="0">
      <selection activeCell="I8" sqref="I8"/>
    </sheetView>
  </sheetViews>
  <sheetFormatPr defaultRowHeight="14.4" x14ac:dyDescent="0.3"/>
  <cols>
    <col min="3" max="3" width="27" customWidth="1"/>
    <col min="4" max="4" width="14.44140625" customWidth="1"/>
  </cols>
  <sheetData>
    <row r="2" spans="1:6" ht="21" x14ac:dyDescent="0.4">
      <c r="B2" s="49" t="s">
        <v>189</v>
      </c>
    </row>
    <row r="5" spans="1:6" x14ac:dyDescent="0.3">
      <c r="A5">
        <v>1</v>
      </c>
      <c r="B5" t="s">
        <v>121</v>
      </c>
      <c r="D5" s="34">
        <v>1500</v>
      </c>
      <c r="F5" t="s">
        <v>190</v>
      </c>
    </row>
    <row r="6" spans="1:6" x14ac:dyDescent="0.3">
      <c r="A6">
        <v>2</v>
      </c>
      <c r="B6" t="s">
        <v>191</v>
      </c>
      <c r="D6" s="34">
        <v>1500</v>
      </c>
      <c r="F6" t="s">
        <v>190</v>
      </c>
    </row>
    <row r="7" spans="1:6" x14ac:dyDescent="0.3">
      <c r="A7">
        <v>3</v>
      </c>
      <c r="B7" t="s">
        <v>67</v>
      </c>
      <c r="D7" s="34">
        <v>1500</v>
      </c>
      <c r="F7" t="s">
        <v>192</v>
      </c>
    </row>
    <row r="8" spans="1:6" x14ac:dyDescent="0.3">
      <c r="A8">
        <v>4</v>
      </c>
      <c r="B8" t="s">
        <v>193</v>
      </c>
      <c r="D8" s="34">
        <v>1500</v>
      </c>
      <c r="F8" t="s">
        <v>190</v>
      </c>
    </row>
    <row r="9" spans="1:6" x14ac:dyDescent="0.3">
      <c r="A9">
        <v>5</v>
      </c>
      <c r="B9" t="s">
        <v>150</v>
      </c>
      <c r="D9" s="34">
        <v>1500</v>
      </c>
      <c r="F9" t="s">
        <v>190</v>
      </c>
    </row>
    <row r="10" spans="1:6" x14ac:dyDescent="0.3">
      <c r="A10">
        <v>6</v>
      </c>
      <c r="B10" t="s">
        <v>194</v>
      </c>
      <c r="D10" s="34">
        <v>1500</v>
      </c>
      <c r="F10" t="s">
        <v>190</v>
      </c>
    </row>
    <row r="11" spans="1:6" x14ac:dyDescent="0.3">
      <c r="A11">
        <v>7</v>
      </c>
      <c r="B11" t="s">
        <v>124</v>
      </c>
      <c r="D11" s="34">
        <v>1500</v>
      </c>
      <c r="F11" t="s">
        <v>190</v>
      </c>
    </row>
    <row r="12" spans="1:6" x14ac:dyDescent="0.3">
      <c r="A12">
        <v>8</v>
      </c>
      <c r="B12" t="s">
        <v>122</v>
      </c>
      <c r="D12" s="34">
        <v>1500</v>
      </c>
      <c r="F12" t="s">
        <v>190</v>
      </c>
    </row>
    <row r="13" spans="1:6" x14ac:dyDescent="0.3">
      <c r="A13">
        <v>9</v>
      </c>
      <c r="B13" t="s">
        <v>123</v>
      </c>
      <c r="D13" s="34">
        <v>1500</v>
      </c>
      <c r="F13" t="s">
        <v>190</v>
      </c>
    </row>
    <row r="14" spans="1:6" x14ac:dyDescent="0.3">
      <c r="A14">
        <v>10</v>
      </c>
      <c r="B14" t="s">
        <v>151</v>
      </c>
      <c r="D14" s="34">
        <v>1500</v>
      </c>
      <c r="F14" t="s">
        <v>190</v>
      </c>
    </row>
    <row r="15" spans="1:6" x14ac:dyDescent="0.3">
      <c r="A15">
        <v>11</v>
      </c>
      <c r="B15" t="s">
        <v>195</v>
      </c>
      <c r="D15" s="34">
        <v>1500</v>
      </c>
      <c r="F15" t="s">
        <v>190</v>
      </c>
    </row>
    <row r="16" spans="1:6" x14ac:dyDescent="0.3">
      <c r="A16">
        <v>12</v>
      </c>
      <c r="B16" t="s">
        <v>196</v>
      </c>
      <c r="D16" s="34">
        <v>1500</v>
      </c>
      <c r="F16" t="s">
        <v>190</v>
      </c>
    </row>
    <row r="17" spans="1:7" x14ac:dyDescent="0.3">
      <c r="A17">
        <v>13</v>
      </c>
      <c r="B17" t="s">
        <v>156</v>
      </c>
      <c r="D17" s="34">
        <v>1500</v>
      </c>
      <c r="F17" t="s">
        <v>190</v>
      </c>
    </row>
    <row r="18" spans="1:7" x14ac:dyDescent="0.3">
      <c r="A18">
        <v>14</v>
      </c>
      <c r="B18" t="s">
        <v>149</v>
      </c>
      <c r="D18" s="34">
        <v>1500</v>
      </c>
      <c r="F18" t="s">
        <v>198</v>
      </c>
    </row>
    <row r="19" spans="1:7" x14ac:dyDescent="0.3">
      <c r="A19">
        <v>15</v>
      </c>
      <c r="B19" t="s">
        <v>197</v>
      </c>
      <c r="D19" s="34">
        <v>1500</v>
      </c>
      <c r="F19" t="s">
        <v>199</v>
      </c>
    </row>
    <row r="20" spans="1:7" x14ac:dyDescent="0.3">
      <c r="A20">
        <v>16</v>
      </c>
      <c r="B20" t="s">
        <v>148</v>
      </c>
      <c r="D20" s="34">
        <v>1500</v>
      </c>
      <c r="F20" t="s">
        <v>199</v>
      </c>
    </row>
    <row r="21" spans="1:7" x14ac:dyDescent="0.3">
      <c r="D21" s="34"/>
    </row>
    <row r="22" spans="1:7" x14ac:dyDescent="0.3">
      <c r="D22" s="34">
        <f>SUM(D5:D21)</f>
        <v>24000</v>
      </c>
    </row>
    <row r="23" spans="1:7" x14ac:dyDescent="0.3">
      <c r="D23" s="34"/>
    </row>
    <row r="24" spans="1:7" x14ac:dyDescent="0.3">
      <c r="B24" t="s">
        <v>75</v>
      </c>
      <c r="D24" s="55">
        <v>2400</v>
      </c>
      <c r="F24" s="56" t="s">
        <v>201</v>
      </c>
      <c r="G24" s="5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BC6A-7175-47B0-AB70-571F84D48363}">
  <dimension ref="B2:I22"/>
  <sheetViews>
    <sheetView topLeftCell="A2" workbookViewId="0">
      <selection activeCell="I14" sqref="I14"/>
    </sheetView>
  </sheetViews>
  <sheetFormatPr defaultRowHeight="14.4" x14ac:dyDescent="0.3"/>
  <cols>
    <col min="4" max="4" width="17.44140625" customWidth="1"/>
    <col min="5" max="5" width="23.77734375" style="34" customWidth="1"/>
    <col min="6" max="6" width="14.88671875" style="34" customWidth="1"/>
  </cols>
  <sheetData>
    <row r="2" spans="2:5" ht="21" x14ac:dyDescent="0.4">
      <c r="B2" s="49" t="s">
        <v>131</v>
      </c>
    </row>
    <row r="5" spans="2:5" x14ac:dyDescent="0.3">
      <c r="B5" s="35" t="s">
        <v>129</v>
      </c>
      <c r="E5" s="63">
        <v>109673.85</v>
      </c>
    </row>
    <row r="7" spans="2:5" x14ac:dyDescent="0.3">
      <c r="B7" s="35" t="s">
        <v>130</v>
      </c>
      <c r="E7" s="34">
        <v>74211.14</v>
      </c>
    </row>
    <row r="9" spans="2:5" x14ac:dyDescent="0.3">
      <c r="B9" s="35" t="s">
        <v>211</v>
      </c>
      <c r="E9" s="36">
        <f>SUM(E5:E8)</f>
        <v>183884.99</v>
      </c>
    </row>
    <row r="11" spans="2:5" x14ac:dyDescent="0.3">
      <c r="B11" s="35" t="s">
        <v>128</v>
      </c>
    </row>
    <row r="13" spans="2:5" x14ac:dyDescent="0.3">
      <c r="B13" t="s">
        <v>209</v>
      </c>
      <c r="E13" s="34">
        <v>50238.720000000001</v>
      </c>
    </row>
    <row r="14" spans="2:5" x14ac:dyDescent="0.3">
      <c r="B14" t="s">
        <v>210</v>
      </c>
      <c r="E14" s="34">
        <v>24000</v>
      </c>
    </row>
    <row r="15" spans="2:5" x14ac:dyDescent="0.3">
      <c r="B15" t="s">
        <v>127</v>
      </c>
      <c r="E15" s="34">
        <v>7321.6</v>
      </c>
    </row>
    <row r="17" spans="2:9" x14ac:dyDescent="0.3">
      <c r="B17" s="35" t="s">
        <v>134</v>
      </c>
      <c r="E17" s="36">
        <f>SUM(E13:E16)</f>
        <v>81560.320000000007</v>
      </c>
    </row>
    <row r="19" spans="2:9" x14ac:dyDescent="0.3">
      <c r="B19" t="s">
        <v>212</v>
      </c>
      <c r="E19" s="36">
        <v>56754.71</v>
      </c>
    </row>
    <row r="20" spans="2:9" x14ac:dyDescent="0.3">
      <c r="I20" t="s">
        <v>133</v>
      </c>
    </row>
    <row r="22" spans="2:9" ht="21" x14ac:dyDescent="0.4">
      <c r="B22" s="35" t="s">
        <v>132</v>
      </c>
      <c r="E22" s="64">
        <v>45569.96</v>
      </c>
      <c r="F22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3dd17e9-5472-4fe1-9ca2-f885c18e80ac" xsi:nil="true"/>
    <lcf76f155ced4ddcb4097134ff3c332f xmlns="83dd17e9-5472-4fe1-9ca2-f885c18e80ac">
      <Terms xmlns="http://schemas.microsoft.com/office/infopath/2007/PartnerControls"/>
    </lcf76f155ced4ddcb4097134ff3c332f>
    <TaxCatchAll xmlns="8f5e082e-dd77-4841-a7db-a2f4149b45cc" xsi:nil="true"/>
    <Place_x002f_Date xmlns="83dd17e9-5472-4fe1-9ca2-f885c18e80ac" xsi:nil="true"/>
    <QuickInfo xmlns="83dd17e9-5472-4fe1-9ca2-f885c18e80a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582CDF741478409A01BEB412440009" ma:contentTypeVersion="22" ma:contentTypeDescription="Create a new document." ma:contentTypeScope="" ma:versionID="18c4280a01b5f7d2b58452c69387e478">
  <xsd:schema xmlns:xsd="http://www.w3.org/2001/XMLSchema" xmlns:xs="http://www.w3.org/2001/XMLSchema" xmlns:p="http://schemas.microsoft.com/office/2006/metadata/properties" xmlns:ns2="83dd17e9-5472-4fe1-9ca2-f885c18e80ac" xmlns:ns3="8f5e082e-dd77-4841-a7db-a2f4149b45cc" targetNamespace="http://schemas.microsoft.com/office/2006/metadata/properties" ma:root="true" ma:fieldsID="fec6d0789583f69809fd10262d991002" ns2:_="" ns3:_="">
    <xsd:import namespace="83dd17e9-5472-4fe1-9ca2-f885c18e80ac"/>
    <xsd:import namespace="8f5e082e-dd77-4841-a7db-a2f4149b45cc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Place_x002f_D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QuickInfo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d17e9-5472-4fe1-9ca2-f885c18e80ac" elementFormDefault="qualified">
    <xsd:import namespace="http://schemas.microsoft.com/office/2006/documentManagement/types"/>
    <xsd:import namespace="http://schemas.microsoft.com/office/infopath/2007/PartnerControls"/>
    <xsd:element name="Date" ma:index="2" nillable="true" ma:displayName="Date" ma:format="DateOnly" ma:internalName="Date" ma:readOnly="false">
      <xsd:simpleType>
        <xsd:restriction base="dms:DateTime"/>
      </xsd:simpleType>
    </xsd:element>
    <xsd:element name="Place_x002f_Date" ma:index="4" nillable="true" ma:displayName="Place / Date" ma:description="Details of Hall / Course / Refreshemnts" ma:format="Dropdown" ma:internalName="Place_x002f_Date">
      <xsd:simpleType>
        <xsd:restriction base="dms:Note"/>
      </xsd:simpleType>
    </xsd:element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hidden="true" ma:internalName="MediaServiceLocation" ma:readOnly="true">
      <xsd:simpleType>
        <xsd:restriction base="dms:Text"/>
      </xsd:simpleType>
    </xsd:element>
    <xsd:element name="MediaServiceOCR" ma:index="15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5f3ffa4-50f1-417d-9182-5f89bcc796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QuickInfo" ma:index="26" nillable="true" ma:displayName="Quick Info" ma:description="&#10;" ma:format="Dropdown" ma:internalName="QuickInfo">
      <xsd:simpleType>
        <xsd:restriction base="dms:Note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e082e-dd77-4841-a7db-a2f4149b45c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014246ff-4733-41d0-9639-3068f1c4e215}" ma:internalName="TaxCatchAll" ma:readOnly="false" ma:showField="CatchAllData" ma:web="8f5e082e-dd77-4841-a7db-a2f4149b45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72E52-A8F4-4240-AA16-D64CD0DD5031}">
  <ds:schemaRefs>
    <ds:schemaRef ds:uri="83dd17e9-5472-4fe1-9ca2-f885c18e80ac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8f5e082e-dd77-4841-a7db-a2f4149b45cc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CAF330-04DA-4617-81C2-2F6D20B21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d17e9-5472-4fe1-9ca2-f885c18e80ac"/>
    <ds:schemaRef ds:uri="8f5e082e-dd77-4841-a7db-a2f4149b45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90002F-0552-416B-A5DC-71ACB214C0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 Main Spreadsheet</vt:lpstr>
      <vt:lpstr>Cost of Living Grant 2024</vt:lpstr>
      <vt:lpstr>Movement 01.09.24 - 31.08.25</vt:lpstr>
      <vt:lpstr>' Main Spreadsheet'!Print_Area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Brooks</dc:creator>
  <cp:lastModifiedBy>Mary Hardwidge</cp:lastModifiedBy>
  <cp:lastPrinted>2019-09-16T14:50:18Z</cp:lastPrinted>
  <dcterms:created xsi:type="dcterms:W3CDTF">2017-12-18T12:46:04Z</dcterms:created>
  <dcterms:modified xsi:type="dcterms:W3CDTF">2025-10-16T15:31:04Z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0x0101000F582CDF741478409A01BEB412440009</vt:lpwstr>
  </property>
  <property fmtid="{D5CDD505-2E9C-101B-9397-08002B2CF9AE}" pid="3" name="AuthorIds_UIVersion_1536">
    <vt:lpwstr>61</vt:lpwstr>
  </property>
  <property fmtid="{D5CDD505-2E9C-101B-9397-08002B2CF9AE}" pid="4" name="MediaServiceImageTags">
    <vt:lpwstr/>
  </property>
</Properties>
</file>