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first.sharepoint.com/Shared Documents/Landfill Grants/Bradenstoke/Meetings/AGM 2023/"/>
    </mc:Choice>
  </mc:AlternateContent>
  <xr:revisionPtr revIDLastSave="59" documentId="8_{65F38F89-16F4-48BA-A0B0-195E970BA3F5}" xr6:coauthVersionLast="47" xr6:coauthVersionMax="47" xr10:uidLastSave="{BD3396B9-F161-421D-9CF3-1336524CE83D}"/>
  <bookViews>
    <workbookView xWindow="4680" yWindow="1872" windowWidth="17472" windowHeight="8964" xr2:uid="{B3AE6433-5FDB-44E5-B010-50B922F9F8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0" i="1" l="1"/>
  <c r="I26" i="1" l="1"/>
  <c r="G26" i="1"/>
  <c r="G25" i="1"/>
  <c r="G24" i="1"/>
  <c r="G23" i="1"/>
  <c r="I22" i="1"/>
  <c r="G22" i="1"/>
  <c r="H21" i="1"/>
  <c r="G21" i="1"/>
  <c r="H20" i="1"/>
  <c r="G20" i="1"/>
  <c r="G18" i="1"/>
  <c r="I17" i="1"/>
  <c r="G17" i="1"/>
  <c r="I16" i="1"/>
  <c r="G16" i="1"/>
  <c r="H15" i="1"/>
  <c r="G15" i="1"/>
  <c r="I14" i="1"/>
  <c r="G14" i="1"/>
  <c r="H13" i="1"/>
  <c r="F13" i="1"/>
  <c r="G13" i="1" s="1"/>
  <c r="H12" i="1"/>
  <c r="G12" i="1"/>
  <c r="H11" i="1"/>
  <c r="G11" i="1"/>
  <c r="H10" i="1"/>
  <c r="G10" i="1"/>
  <c r="H9" i="1"/>
  <c r="F9" i="1"/>
  <c r="I8" i="1"/>
  <c r="G8" i="1"/>
  <c r="H7" i="1"/>
  <c r="F7" i="1"/>
  <c r="G7" i="1" s="1"/>
  <c r="G9" i="1" l="1"/>
</calcChain>
</file>

<file path=xl/sharedStrings.xml><?xml version="1.0" encoding="utf-8"?>
<sst xmlns="http://schemas.openxmlformats.org/spreadsheetml/2006/main" count="231" uniqueCount="131">
  <si>
    <t>Grants Review Sheet</t>
  </si>
  <si>
    <t>Project Ref</t>
  </si>
  <si>
    <t>Description</t>
  </si>
  <si>
    <t>FGA date submitted</t>
  </si>
  <si>
    <t>Grant request</t>
  </si>
  <si>
    <t>Decision</t>
  </si>
  <si>
    <t>Total grants awarded</t>
  </si>
  <si>
    <t>Admin fees</t>
  </si>
  <si>
    <t>Funds claimed</t>
  </si>
  <si>
    <t>Funds unclaimed</t>
  </si>
  <si>
    <t>Notes</t>
  </si>
  <si>
    <t>CF requested approval for  admin fee</t>
  </si>
  <si>
    <t>CF Transferred Amin Fee</t>
  </si>
  <si>
    <t>2016/2017/2018/2019</t>
  </si>
  <si>
    <t>Fund Set up fee (one off)</t>
  </si>
  <si>
    <t>Bradenstoke VH Low Energy Heating</t>
  </si>
  <si>
    <t>yes</t>
  </si>
  <si>
    <t>Bradenstoke Surgery</t>
  </si>
  <si>
    <t>Declined</t>
  </si>
  <si>
    <t>Not supported</t>
  </si>
  <si>
    <t>St Michaels Hall-Disabled toilet facilities</t>
  </si>
  <si>
    <t>Christian Malford School - Outdoor learning area</t>
  </si>
  <si>
    <t>Goatacre VH - changing rooms &amp; toilet improvements</t>
  </si>
  <si>
    <t>Lyneham VH - Toilet improvements</t>
  </si>
  <si>
    <t>St Johns Footpath</t>
  </si>
  <si>
    <t>Dauntsey Vale Link Scheme</t>
  </si>
  <si>
    <t>withdrawn</t>
  </si>
  <si>
    <t>Unclear how we could support this</t>
  </si>
  <si>
    <t>Foxham Reading Room and VH Bar Refurbishment</t>
  </si>
  <si>
    <t>Works started 19/11/2018</t>
  </si>
  <si>
    <t xml:space="preserve">Marquee Hire </t>
  </si>
  <si>
    <t>Mauds Heath Monument</t>
  </si>
  <si>
    <t>Project had started</t>
  </si>
  <si>
    <t>Moravian Church</t>
  </si>
  <si>
    <t>Awaiting revised full grant app (18/12/2017)</t>
  </si>
  <si>
    <t>Lyneham Scout Hut</t>
  </si>
  <si>
    <t>Lyneham Methodist</t>
  </si>
  <si>
    <t>Awaiting further quote</t>
  </si>
  <si>
    <t>Music Event</t>
  </si>
  <si>
    <t>CM Allotments</t>
  </si>
  <si>
    <t>cheque sent 16.05.19 - closed</t>
  </si>
  <si>
    <t>Bremhill Parish History</t>
  </si>
  <si>
    <t>project paid 15.08.19 (BACS from CF)</t>
  </si>
  <si>
    <t>Lyneham St Michaels Heaters</t>
  </si>
  <si>
    <t>REME Museum event</t>
  </si>
  <si>
    <t>Lyneham Primary School Forest School</t>
  </si>
  <si>
    <t>Yes</t>
  </si>
  <si>
    <t>project paid</t>
  </si>
  <si>
    <t>15.08.19</t>
  </si>
  <si>
    <t>15.8.19</t>
  </si>
  <si>
    <t>Lyneham VH New entrance doors</t>
  </si>
  <si>
    <t>cheque sent 25.04.19</t>
  </si>
  <si>
    <t>Goatacre CC</t>
  </si>
  <si>
    <t>project paid 07.08.19 (BACS from CF)</t>
  </si>
  <si>
    <t>Maud Heath Signs</t>
  </si>
  <si>
    <t>project paid 01.09.20 (BACS from CF)</t>
  </si>
  <si>
    <t>Christian Malford VH - lighting</t>
  </si>
  <si>
    <t>Withdrawn</t>
  </si>
  <si>
    <t>Embarking on new build 21.10.20</t>
  </si>
  <si>
    <t>Bradenstoke VH wall repairs</t>
  </si>
  <si>
    <t>cheque sent 13.05.19</t>
  </si>
  <si>
    <t>Foxham Reading Room - structural works</t>
  </si>
  <si>
    <t>29.09.20</t>
  </si>
  <si>
    <t>Tytherton Village Hall</t>
  </si>
  <si>
    <t>cheque sent 05.06.19</t>
  </si>
  <si>
    <t>Bradenstoke St Mary's Church</t>
  </si>
  <si>
    <t>Lyneham Memorial Hall Garden</t>
  </si>
  <si>
    <t>Project paid sept/oct 20</t>
  </si>
  <si>
    <t>09.12.19</t>
  </si>
  <si>
    <t>11.12.19</t>
  </si>
  <si>
    <t>Bremhill St Martin's Church North Wall Project</t>
  </si>
  <si>
    <t>Project paid 10.11.20 (BACS)</t>
  </si>
  <si>
    <t>Goatacre Cricket Club</t>
  </si>
  <si>
    <t>Project paid June 2020</t>
  </si>
  <si>
    <t>24.09.20</t>
  </si>
  <si>
    <t>Hilmarton Primary School</t>
  </si>
  <si>
    <t>Bradenstoke Lights</t>
  </si>
  <si>
    <t>Lyneham Village Hall - Drainage</t>
  </si>
  <si>
    <t>Project paid 08.11.21</t>
  </si>
  <si>
    <t>YMCA Little Ducklings</t>
  </si>
  <si>
    <t>Project paid 16.04.21</t>
  </si>
  <si>
    <t>Lyneham St Michael's Church Roof</t>
  </si>
  <si>
    <t>Project paid 04.01.21</t>
  </si>
  <si>
    <t>Christian Malford PC SID</t>
  </si>
  <si>
    <t>Project paid 15.06.21</t>
  </si>
  <si>
    <t>03.03.22</t>
  </si>
  <si>
    <t>Christian Malford Recreation Gound Solar Clock</t>
  </si>
  <si>
    <t>resubmitting application</t>
  </si>
  <si>
    <t>Bremhill Village hall ECO Heating</t>
  </si>
  <si>
    <t xml:space="preserve">waiting </t>
  </si>
  <si>
    <t>New Tytherton Village Hall</t>
  </si>
  <si>
    <t>Lyneham Village Hall Roof</t>
  </si>
  <si>
    <t>Project paid 11.10.21</t>
  </si>
  <si>
    <t>Project paid 11.10.22</t>
  </si>
  <si>
    <t>YMCA Little Ducklings 2 - Garden</t>
  </si>
  <si>
    <t>Project paid 04.01.22</t>
  </si>
  <si>
    <t>Foxham St John The Bapist Church Rewiring</t>
  </si>
  <si>
    <t>Project paid 11.00.22</t>
  </si>
  <si>
    <t>Christian Malford Cricket Club</t>
  </si>
  <si>
    <t xml:space="preserve"> </t>
  </si>
  <si>
    <t>Christian Malford Village Hall</t>
  </si>
  <si>
    <t>Hilmarton Jubilee Play Park</t>
  </si>
  <si>
    <t>Project paid 17.01.23</t>
  </si>
  <si>
    <t>18.01.23</t>
  </si>
  <si>
    <t>19.01.23</t>
  </si>
  <si>
    <t>Lyneham Methodist Church Car Park</t>
  </si>
  <si>
    <t>Project Paid 13.10.22</t>
  </si>
  <si>
    <t xml:space="preserve">Lyneham Primary School  </t>
  </si>
  <si>
    <t>Project paid £5,897.50        02.12.22</t>
  </si>
  <si>
    <t>Lyneham Community Centre</t>
  </si>
  <si>
    <t>Project Paid 05.06.23</t>
  </si>
  <si>
    <t>YMCA Little Ducklings Community Larder</t>
  </si>
  <si>
    <t>Bradenstoke Community Marquee</t>
  </si>
  <si>
    <t>Project Paid 11.04.23</t>
  </si>
  <si>
    <t>Foxham Oriel Bridge</t>
  </si>
  <si>
    <t>Bremzero</t>
  </si>
  <si>
    <t xml:space="preserve"> Bremhill Vales Farmers Group</t>
  </si>
  <si>
    <t>Wessex Waterways - Equipment for ongoinbg canal restoration</t>
  </si>
  <si>
    <t>Christian Malford CC - Square Improvements</t>
  </si>
  <si>
    <t>Lyneham Church Hall Windows and Doors</t>
  </si>
  <si>
    <t>1st Lyneham Scouts - Camping Equipment</t>
  </si>
  <si>
    <t>Bremzero (2nd Application)</t>
  </si>
  <si>
    <t>Project paid £4,000     06.09.23</t>
  </si>
  <si>
    <t>Expenditure (2021/2022)</t>
  </si>
  <si>
    <t>Total Income (2021/2022)</t>
  </si>
  <si>
    <t>Promised</t>
  </si>
  <si>
    <t>Total of unallocated funds</t>
  </si>
  <si>
    <t xml:space="preserve">Fund Balance as at 01.09.22 </t>
  </si>
  <si>
    <t>01.09.22 - 31.08.23 (in blue)</t>
  </si>
  <si>
    <t>30.08.23</t>
  </si>
  <si>
    <t>Total after Expenditure and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</si>
</sst>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F894B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 applyAlignment="1">
      <alignment wrapText="1"/>
    </xf>
    <xf numFmtId="4" fontId="2" fillId="0" borderId="1" xfId="1" applyNumberFormat="1" applyFont="1" applyBorder="1" applyAlignment="1">
      <alignment wrapText="1"/>
    </xf>
    <xf numFmtId="4" fontId="2" fillId="0" borderId="1" xfId="0" applyNumberFormat="1" applyFont="1" applyBorder="1"/>
    <xf numFmtId="44" fontId="2" fillId="2" borderId="1" xfId="1" applyFont="1" applyFill="1" applyBorder="1" applyAlignment="1">
      <alignment wrapText="1"/>
    </xf>
    <xf numFmtId="0" fontId="2" fillId="3" borderId="1" xfId="0" applyFont="1" applyFill="1" applyBorder="1"/>
    <xf numFmtId="0" fontId="2" fillId="4" borderId="1" xfId="0" applyFont="1" applyFill="1" applyBorder="1"/>
    <xf numFmtId="44" fontId="2" fillId="0" borderId="1" xfId="1" applyFont="1" applyBorder="1"/>
    <xf numFmtId="14" fontId="2" fillId="2" borderId="1" xfId="0" applyNumberFormat="1" applyFont="1" applyFill="1" applyBorder="1" applyAlignment="1">
      <alignment horizontal="left" vertical="top"/>
    </xf>
    <xf numFmtId="44" fontId="2" fillId="2" borderId="1" xfId="0" applyNumberFormat="1" applyFont="1" applyFill="1" applyBorder="1"/>
    <xf numFmtId="14" fontId="2" fillId="0" borderId="1" xfId="0" applyNumberFormat="1" applyFont="1" applyBorder="1"/>
    <xf numFmtId="44" fontId="2" fillId="0" borderId="1" xfId="1" applyFont="1" applyFill="1" applyBorder="1"/>
    <xf numFmtId="0" fontId="2" fillId="5" borderId="1" xfId="0" applyFont="1" applyFill="1" applyBorder="1" applyAlignment="1">
      <alignment horizontal="left" vertical="top"/>
    </xf>
    <xf numFmtId="44" fontId="2" fillId="0" borderId="1" xfId="0" applyNumberFormat="1" applyFont="1" applyBorder="1"/>
    <xf numFmtId="4" fontId="2" fillId="0" borderId="1" xfId="1" applyNumberFormat="1" applyFont="1" applyFill="1" applyBorder="1" applyAlignment="1">
      <alignment wrapText="1"/>
    </xf>
    <xf numFmtId="44" fontId="2" fillId="2" borderId="1" xfId="0" applyNumberFormat="1" applyFont="1" applyFill="1" applyBorder="1" applyAlignment="1">
      <alignment horizontal="left" vertical="top"/>
    </xf>
    <xf numFmtId="44" fontId="2" fillId="2" borderId="1" xfId="1" applyFont="1" applyFill="1" applyBorder="1"/>
    <xf numFmtId="44" fontId="2" fillId="5" borderId="1" xfId="0" applyNumberFormat="1" applyFont="1" applyFill="1" applyBorder="1" applyAlignment="1">
      <alignment horizontal="left" vertical="top"/>
    </xf>
    <xf numFmtId="0" fontId="2" fillId="5" borderId="1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7" fontId="2" fillId="2" borderId="1" xfId="0" applyNumberFormat="1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44" fontId="2" fillId="7" borderId="1" xfId="1" applyFont="1" applyFill="1" applyBorder="1"/>
    <xf numFmtId="44" fontId="2" fillId="7" borderId="1" xfId="0" applyNumberFormat="1" applyFont="1" applyFill="1" applyBorder="1"/>
    <xf numFmtId="0" fontId="4" fillId="4" borderId="1" xfId="0" applyFont="1" applyFill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44" fontId="4" fillId="0" borderId="1" xfId="1" applyFont="1" applyBorder="1"/>
    <xf numFmtId="0" fontId="4" fillId="2" borderId="1" xfId="0" applyFont="1" applyFill="1" applyBorder="1"/>
    <xf numFmtId="44" fontId="4" fillId="2" borderId="1" xfId="0" applyNumberFormat="1" applyFont="1" applyFill="1" applyBorder="1"/>
    <xf numFmtId="4" fontId="4" fillId="0" borderId="1" xfId="1" applyNumberFormat="1" applyFont="1" applyBorder="1" applyAlignment="1">
      <alignment wrapText="1"/>
    </xf>
    <xf numFmtId="0" fontId="2" fillId="0" borderId="2" xfId="0" applyFont="1" applyBorder="1"/>
    <xf numFmtId="164" fontId="2" fillId="0" borderId="0" xfId="0" applyNumberFormat="1" applyFont="1"/>
    <xf numFmtId="44" fontId="2" fillId="0" borderId="0" xfId="1" applyFont="1"/>
    <xf numFmtId="0" fontId="2" fillId="0" borderId="3" xfId="0" applyFont="1" applyBorder="1"/>
    <xf numFmtId="164" fontId="5" fillId="0" borderId="0" xfId="0" applyNumberFormat="1" applyFont="1"/>
    <xf numFmtId="0" fontId="6" fillId="0" borderId="0" xfId="0" applyFont="1"/>
    <xf numFmtId="44" fontId="3" fillId="7" borderId="1" xfId="0" applyNumberFormat="1" applyFont="1" applyFill="1" applyBorder="1"/>
    <xf numFmtId="164" fontId="0" fillId="9" borderId="0" xfId="0" applyNumberFormat="1" applyFill="1"/>
    <xf numFmtId="0" fontId="2" fillId="10" borderId="1" xfId="0" applyFont="1" applyFill="1" applyBorder="1"/>
    <xf numFmtId="0" fontId="3" fillId="10" borderId="1" xfId="0" applyFont="1" applyFill="1" applyBorder="1"/>
    <xf numFmtId="4" fontId="2" fillId="11" borderId="1" xfId="1" applyNumberFormat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72F3E-37AC-4F68-9551-9E042AD68B4F}">
  <dimension ref="A1:L79"/>
  <sheetViews>
    <sheetView tabSelected="1" topLeftCell="A62" workbookViewId="0">
      <selection activeCell="H77" sqref="H77"/>
    </sheetView>
  </sheetViews>
  <sheetFormatPr defaultRowHeight="14.4" x14ac:dyDescent="0.3"/>
  <cols>
    <col min="2" max="2" width="22.6640625" customWidth="1"/>
    <col min="3" max="3" width="8.77734375" customWidth="1"/>
    <col min="4" max="4" width="11.21875" customWidth="1"/>
    <col min="10" max="10" width="25.109375" customWidth="1"/>
    <col min="11" max="11" width="11" bestFit="1" customWidth="1"/>
  </cols>
  <sheetData>
    <row r="1" spans="1:12" ht="18" x14ac:dyDescent="0.35">
      <c r="B1" s="42" t="s">
        <v>0</v>
      </c>
      <c r="H1" s="1"/>
      <c r="I1" s="1"/>
      <c r="K1" s="1"/>
      <c r="L1" s="1"/>
    </row>
    <row r="2" spans="1:12" ht="18" x14ac:dyDescent="0.35">
      <c r="B2" s="42" t="s">
        <v>128</v>
      </c>
      <c r="H2" s="1"/>
      <c r="I2" s="1"/>
      <c r="K2" s="1"/>
      <c r="L2" s="1"/>
    </row>
    <row r="3" spans="1:12" ht="31.8" x14ac:dyDescent="0.3">
      <c r="A3" s="2" t="s">
        <v>1</v>
      </c>
      <c r="B3" s="3" t="s">
        <v>2</v>
      </c>
      <c r="C3" s="2" t="s">
        <v>3</v>
      </c>
      <c r="D3" s="3" t="s">
        <v>4</v>
      </c>
      <c r="E3" s="3" t="s">
        <v>5</v>
      </c>
      <c r="F3" s="2" t="s">
        <v>6</v>
      </c>
      <c r="G3" s="2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12</v>
      </c>
    </row>
    <row r="4" spans="1:12" x14ac:dyDescent="0.3">
      <c r="A4" s="3"/>
      <c r="B4" s="3" t="s">
        <v>13</v>
      </c>
      <c r="C4" s="2"/>
      <c r="D4" s="3"/>
      <c r="E4" s="3"/>
      <c r="F4" s="2"/>
      <c r="G4" s="2"/>
      <c r="H4" s="5"/>
      <c r="I4" s="5"/>
      <c r="J4" s="3"/>
      <c r="K4" s="6"/>
      <c r="L4" s="6"/>
    </row>
    <row r="5" spans="1:12" x14ac:dyDescent="0.3">
      <c r="A5" s="3"/>
      <c r="B5" s="3" t="s">
        <v>14</v>
      </c>
      <c r="C5" s="2"/>
      <c r="D5" s="3"/>
      <c r="E5" s="3"/>
      <c r="F5" s="2"/>
      <c r="G5" s="7">
        <v>2500</v>
      </c>
      <c r="H5" s="5">
        <v>2500</v>
      </c>
      <c r="I5" s="5"/>
      <c r="J5" s="3"/>
      <c r="K5" s="6"/>
      <c r="L5" s="6"/>
    </row>
    <row r="6" spans="1:12" x14ac:dyDescent="0.3">
      <c r="A6" s="3"/>
      <c r="B6" s="8">
        <v>2017</v>
      </c>
      <c r="C6" s="2"/>
      <c r="D6" s="3"/>
      <c r="E6" s="3"/>
      <c r="F6" s="2"/>
      <c r="G6" s="7"/>
      <c r="H6" s="5"/>
      <c r="I6" s="5"/>
      <c r="J6" s="3"/>
      <c r="K6" s="6"/>
      <c r="L6" s="6"/>
    </row>
    <row r="7" spans="1:12" x14ac:dyDescent="0.3">
      <c r="A7" s="9">
        <v>1</v>
      </c>
      <c r="B7" s="3" t="s">
        <v>15</v>
      </c>
      <c r="C7" s="3"/>
      <c r="D7" s="10">
        <v>4623.6000000000004</v>
      </c>
      <c r="E7" s="11" t="s">
        <v>16</v>
      </c>
      <c r="F7" s="12">
        <f>D7</f>
        <v>4623.6000000000004</v>
      </c>
      <c r="G7" s="12">
        <f>F7*0.1</f>
        <v>462.36000000000007</v>
      </c>
      <c r="H7" s="5">
        <f>4623.6+462.36</f>
        <v>5085.96</v>
      </c>
      <c r="I7" s="5">
        <v>0</v>
      </c>
      <c r="J7" s="3"/>
      <c r="K7" s="6"/>
      <c r="L7" s="6"/>
    </row>
    <row r="8" spans="1:12" x14ac:dyDescent="0.3">
      <c r="A8" s="3">
        <v>2</v>
      </c>
      <c r="B8" s="3" t="s">
        <v>17</v>
      </c>
      <c r="C8" s="13">
        <v>42887</v>
      </c>
      <c r="D8" s="14">
        <v>0</v>
      </c>
      <c r="E8" s="15" t="s">
        <v>18</v>
      </c>
      <c r="F8" s="16"/>
      <c r="G8" s="16">
        <f t="shared" ref="G8:G26" si="0">F8*0.1</f>
        <v>0</v>
      </c>
      <c r="H8" s="17"/>
      <c r="I8" s="17">
        <f>F8-H8</f>
        <v>0</v>
      </c>
      <c r="J8" s="3" t="s">
        <v>19</v>
      </c>
      <c r="K8" s="6"/>
      <c r="L8" s="6"/>
    </row>
    <row r="9" spans="1:12" x14ac:dyDescent="0.3">
      <c r="A9" s="9">
        <v>3</v>
      </c>
      <c r="B9" s="3" t="s">
        <v>20</v>
      </c>
      <c r="C9" s="13">
        <v>42900</v>
      </c>
      <c r="D9" s="10">
        <v>12500</v>
      </c>
      <c r="E9" s="11" t="s">
        <v>16</v>
      </c>
      <c r="F9" s="12">
        <f>D9</f>
        <v>12500</v>
      </c>
      <c r="G9" s="12">
        <f t="shared" si="0"/>
        <v>1250</v>
      </c>
      <c r="H9" s="5">
        <f>500+4000+4000+4000+1250</f>
        <v>13750</v>
      </c>
      <c r="I9" s="5">
        <v>0</v>
      </c>
      <c r="J9" s="3"/>
      <c r="K9" s="6"/>
      <c r="L9" s="6"/>
    </row>
    <row r="10" spans="1:12" x14ac:dyDescent="0.3">
      <c r="A10" s="9">
        <v>4</v>
      </c>
      <c r="B10" s="3" t="s">
        <v>21</v>
      </c>
      <c r="C10" s="13">
        <v>42911</v>
      </c>
      <c r="D10" s="10">
        <v>24000</v>
      </c>
      <c r="E10" s="18" t="s">
        <v>16</v>
      </c>
      <c r="F10" s="19">
        <v>10000</v>
      </c>
      <c r="G10" s="12">
        <f t="shared" si="0"/>
        <v>1000</v>
      </c>
      <c r="H10" s="5">
        <f>411.76+890.76+8697.48+1000</f>
        <v>11000</v>
      </c>
      <c r="I10" s="5">
        <v>0</v>
      </c>
      <c r="J10" s="3"/>
      <c r="K10" s="6"/>
      <c r="L10" s="6"/>
    </row>
    <row r="11" spans="1:12" x14ac:dyDescent="0.3">
      <c r="A11" s="9">
        <v>5</v>
      </c>
      <c r="B11" s="3" t="s">
        <v>22</v>
      </c>
      <c r="C11" s="13">
        <v>43052</v>
      </c>
      <c r="D11" s="10">
        <v>16000</v>
      </c>
      <c r="E11" s="18" t="s">
        <v>16</v>
      </c>
      <c r="F11" s="19">
        <v>9431</v>
      </c>
      <c r="G11" s="12">
        <f t="shared" si="0"/>
        <v>943.1</v>
      </c>
      <c r="H11" s="5">
        <f>9431+943.1</f>
        <v>10374.1</v>
      </c>
      <c r="I11" s="5">
        <v>0</v>
      </c>
      <c r="J11" s="3"/>
      <c r="K11" s="6"/>
      <c r="L11" s="6"/>
    </row>
    <row r="12" spans="1:12" x14ac:dyDescent="0.3">
      <c r="A12" s="9">
        <v>6</v>
      </c>
      <c r="B12" s="3" t="s">
        <v>23</v>
      </c>
      <c r="C12" s="13">
        <v>43066</v>
      </c>
      <c r="D12" s="10">
        <v>9100</v>
      </c>
      <c r="E12" s="18" t="s">
        <v>16</v>
      </c>
      <c r="F12" s="19">
        <v>9100</v>
      </c>
      <c r="G12" s="12">
        <f t="shared" si="0"/>
        <v>910</v>
      </c>
      <c r="H12" s="5">
        <f>9100+910</f>
        <v>10010</v>
      </c>
      <c r="I12" s="5">
        <v>0</v>
      </c>
      <c r="J12" s="3"/>
      <c r="K12" s="6"/>
      <c r="L12" s="6"/>
    </row>
    <row r="13" spans="1:12" x14ac:dyDescent="0.3">
      <c r="A13" s="9">
        <v>7</v>
      </c>
      <c r="B13" s="3" t="s">
        <v>24</v>
      </c>
      <c r="C13" s="13">
        <v>43033</v>
      </c>
      <c r="D13" s="10">
        <v>3120</v>
      </c>
      <c r="E13" s="18" t="s">
        <v>16</v>
      </c>
      <c r="F13" s="12">
        <f>D13</f>
        <v>3120</v>
      </c>
      <c r="G13" s="12">
        <f t="shared" si="0"/>
        <v>312</v>
      </c>
      <c r="H13" s="5">
        <f>3120+312</f>
        <v>3432</v>
      </c>
      <c r="I13" s="5">
        <v>0</v>
      </c>
      <c r="J13" s="3"/>
      <c r="K13" s="6"/>
      <c r="L13" s="6"/>
    </row>
    <row r="14" spans="1:12" x14ac:dyDescent="0.3">
      <c r="A14" s="3">
        <v>8</v>
      </c>
      <c r="B14" s="3" t="s">
        <v>25</v>
      </c>
      <c r="C14" s="13"/>
      <c r="D14" s="14">
        <v>0</v>
      </c>
      <c r="E14" s="20" t="s">
        <v>26</v>
      </c>
      <c r="F14" s="3"/>
      <c r="G14" s="16">
        <f t="shared" si="0"/>
        <v>0</v>
      </c>
      <c r="H14" s="17"/>
      <c r="I14" s="17">
        <f>F14-H14</f>
        <v>0</v>
      </c>
      <c r="J14" s="3" t="s">
        <v>27</v>
      </c>
      <c r="K14" s="6"/>
      <c r="L14" s="6"/>
    </row>
    <row r="15" spans="1:12" x14ac:dyDescent="0.3">
      <c r="A15" s="9">
        <v>9</v>
      </c>
      <c r="B15" s="3" t="s">
        <v>28</v>
      </c>
      <c r="C15" s="13">
        <v>43177</v>
      </c>
      <c r="D15" s="10">
        <v>2500</v>
      </c>
      <c r="E15" s="18" t="s">
        <v>16</v>
      </c>
      <c r="F15" s="19">
        <v>2500</v>
      </c>
      <c r="G15" s="12">
        <f t="shared" si="0"/>
        <v>250</v>
      </c>
      <c r="H15" s="5">
        <f>2500+250</f>
        <v>2750</v>
      </c>
      <c r="I15" s="5">
        <v>0</v>
      </c>
      <c r="J15" s="3" t="s">
        <v>29</v>
      </c>
      <c r="K15" s="6"/>
      <c r="L15" s="6"/>
    </row>
    <row r="16" spans="1:12" x14ac:dyDescent="0.3">
      <c r="A16" s="3">
        <v>10</v>
      </c>
      <c r="B16" s="3" t="s">
        <v>30</v>
      </c>
      <c r="C16" s="13"/>
      <c r="D16" s="14">
        <v>0</v>
      </c>
      <c r="E16" s="20" t="s">
        <v>26</v>
      </c>
      <c r="F16" s="3"/>
      <c r="G16" s="16">
        <f t="shared" si="0"/>
        <v>0</v>
      </c>
      <c r="H16" s="17"/>
      <c r="I16" s="17">
        <f>F16-H16</f>
        <v>0</v>
      </c>
      <c r="J16" s="3" t="s">
        <v>26</v>
      </c>
      <c r="K16" s="6"/>
      <c r="L16" s="6"/>
    </row>
    <row r="17" spans="1:12" x14ac:dyDescent="0.3">
      <c r="A17" s="3">
        <v>11</v>
      </c>
      <c r="B17" s="3" t="s">
        <v>31</v>
      </c>
      <c r="C17" s="13"/>
      <c r="D17" s="14">
        <v>0</v>
      </c>
      <c r="E17" s="21" t="s">
        <v>18</v>
      </c>
      <c r="F17" s="3"/>
      <c r="G17" s="16">
        <f t="shared" si="0"/>
        <v>0</v>
      </c>
      <c r="H17" s="17"/>
      <c r="I17" s="17">
        <f>F17-H17</f>
        <v>0</v>
      </c>
      <c r="J17" s="3" t="s">
        <v>32</v>
      </c>
      <c r="K17" s="6"/>
      <c r="L17" s="6"/>
    </row>
    <row r="18" spans="1:12" x14ac:dyDescent="0.3">
      <c r="A18" s="3">
        <v>12</v>
      </c>
      <c r="B18" s="3" t="s">
        <v>33</v>
      </c>
      <c r="C18" s="13">
        <v>42977</v>
      </c>
      <c r="D18" s="14">
        <v>0</v>
      </c>
      <c r="E18" s="21" t="s">
        <v>26</v>
      </c>
      <c r="F18" s="3"/>
      <c r="G18" s="16">
        <f t="shared" si="0"/>
        <v>0</v>
      </c>
      <c r="H18" s="17"/>
      <c r="I18" s="17"/>
      <c r="J18" s="3" t="s">
        <v>34</v>
      </c>
      <c r="K18" s="6"/>
      <c r="L18" s="6"/>
    </row>
    <row r="19" spans="1:12" x14ac:dyDescent="0.3">
      <c r="A19" s="3"/>
      <c r="B19" s="8">
        <v>2018</v>
      </c>
      <c r="C19" s="13"/>
      <c r="D19" s="10"/>
      <c r="E19" s="22"/>
      <c r="F19" s="22"/>
      <c r="G19" s="12"/>
      <c r="H19" s="5"/>
      <c r="I19" s="5"/>
      <c r="J19" s="3"/>
      <c r="K19" s="6"/>
      <c r="L19" s="6"/>
    </row>
    <row r="20" spans="1:12" x14ac:dyDescent="0.3">
      <c r="A20" s="9">
        <v>13</v>
      </c>
      <c r="B20" s="3" t="s">
        <v>35</v>
      </c>
      <c r="C20" s="13">
        <v>43265</v>
      </c>
      <c r="D20" s="10">
        <v>10000</v>
      </c>
      <c r="E20" s="18" t="s">
        <v>16</v>
      </c>
      <c r="F20" s="23">
        <v>10000</v>
      </c>
      <c r="G20" s="12">
        <f t="shared" si="0"/>
        <v>1000</v>
      </c>
      <c r="H20" s="5">
        <f>10000+1000</f>
        <v>11000</v>
      </c>
      <c r="I20" s="5">
        <v>0</v>
      </c>
      <c r="J20" s="3"/>
      <c r="K20" s="6"/>
      <c r="L20" s="6"/>
    </row>
    <row r="21" spans="1:12" x14ac:dyDescent="0.3">
      <c r="A21" s="9">
        <v>14</v>
      </c>
      <c r="B21" s="3" t="s">
        <v>36</v>
      </c>
      <c r="C21" s="13">
        <v>43209</v>
      </c>
      <c r="D21" s="10">
        <v>3060</v>
      </c>
      <c r="E21" s="18" t="s">
        <v>16</v>
      </c>
      <c r="F21" s="23">
        <v>3060</v>
      </c>
      <c r="G21" s="12">
        <f t="shared" si="0"/>
        <v>306</v>
      </c>
      <c r="H21" s="5">
        <f>3060+306</f>
        <v>3366</v>
      </c>
      <c r="I21" s="5">
        <v>0</v>
      </c>
      <c r="J21" s="3" t="s">
        <v>37</v>
      </c>
      <c r="K21" s="6"/>
      <c r="L21" s="6"/>
    </row>
    <row r="22" spans="1:12" x14ac:dyDescent="0.3">
      <c r="A22" s="3">
        <v>15</v>
      </c>
      <c r="B22" s="3" t="s">
        <v>38</v>
      </c>
      <c r="C22" s="13"/>
      <c r="D22" s="14">
        <v>0</v>
      </c>
      <c r="E22" s="21" t="s">
        <v>18</v>
      </c>
      <c r="F22" s="3"/>
      <c r="G22" s="16">
        <f t="shared" si="0"/>
        <v>0</v>
      </c>
      <c r="H22" s="17"/>
      <c r="I22" s="17">
        <f>F22-H22</f>
        <v>0</v>
      </c>
      <c r="J22" s="3" t="s">
        <v>32</v>
      </c>
      <c r="K22" s="6"/>
      <c r="L22" s="6"/>
    </row>
    <row r="23" spans="1:12" x14ac:dyDescent="0.3">
      <c r="A23" s="9">
        <v>16</v>
      </c>
      <c r="B23" s="3" t="s">
        <v>39</v>
      </c>
      <c r="C23" s="13">
        <v>43246</v>
      </c>
      <c r="D23" s="10">
        <v>2720</v>
      </c>
      <c r="E23" s="22" t="s">
        <v>16</v>
      </c>
      <c r="F23" s="19">
        <v>2720</v>
      </c>
      <c r="G23" s="12">
        <f t="shared" si="0"/>
        <v>272</v>
      </c>
      <c r="H23" s="5">
        <v>2992</v>
      </c>
      <c r="I23" s="5">
        <v>0</v>
      </c>
      <c r="J23" s="3" t="s">
        <v>40</v>
      </c>
      <c r="K23" s="6"/>
      <c r="L23" s="6"/>
    </row>
    <row r="24" spans="1:12" x14ac:dyDescent="0.3">
      <c r="A24" s="9">
        <v>17</v>
      </c>
      <c r="B24" s="3" t="s">
        <v>41</v>
      </c>
      <c r="C24" s="13">
        <v>43410</v>
      </c>
      <c r="D24" s="10">
        <v>5000</v>
      </c>
      <c r="E24" s="22" t="s">
        <v>16</v>
      </c>
      <c r="F24" s="19">
        <v>5000</v>
      </c>
      <c r="G24" s="19">
        <f t="shared" si="0"/>
        <v>500</v>
      </c>
      <c r="H24" s="5">
        <v>5500</v>
      </c>
      <c r="I24" s="5">
        <v>0</v>
      </c>
      <c r="J24" s="3" t="s">
        <v>42</v>
      </c>
      <c r="K24" s="6"/>
      <c r="L24" s="6"/>
    </row>
    <row r="25" spans="1:12" x14ac:dyDescent="0.3">
      <c r="A25" s="9">
        <v>18</v>
      </c>
      <c r="B25" s="3" t="s">
        <v>43</v>
      </c>
      <c r="C25" s="13">
        <v>43298</v>
      </c>
      <c r="D25" s="10">
        <v>5000</v>
      </c>
      <c r="E25" s="22" t="s">
        <v>16</v>
      </c>
      <c r="F25" s="19">
        <v>5000</v>
      </c>
      <c r="G25" s="19">
        <f t="shared" si="0"/>
        <v>500</v>
      </c>
      <c r="H25" s="5">
        <v>5500</v>
      </c>
      <c r="I25" s="5">
        <v>0</v>
      </c>
      <c r="J25" s="3"/>
      <c r="K25" s="6"/>
      <c r="L25" s="6"/>
    </row>
    <row r="26" spans="1:12" x14ac:dyDescent="0.3">
      <c r="A26" s="3">
        <v>19</v>
      </c>
      <c r="B26" s="3" t="s">
        <v>44</v>
      </c>
      <c r="C26" s="13"/>
      <c r="D26" s="14">
        <v>0</v>
      </c>
      <c r="E26" s="21" t="s">
        <v>18</v>
      </c>
      <c r="F26" s="22"/>
      <c r="G26" s="12">
        <f t="shared" si="0"/>
        <v>0</v>
      </c>
      <c r="H26" s="17"/>
      <c r="I26" s="17">
        <f>F26-H26</f>
        <v>0</v>
      </c>
      <c r="J26" s="3" t="s">
        <v>27</v>
      </c>
      <c r="K26" s="6"/>
      <c r="L26" s="6"/>
    </row>
    <row r="27" spans="1:12" x14ac:dyDescent="0.3">
      <c r="A27" s="9">
        <v>20</v>
      </c>
      <c r="B27" s="3" t="s">
        <v>45</v>
      </c>
      <c r="C27" s="13">
        <v>43560</v>
      </c>
      <c r="D27" s="10">
        <v>8150</v>
      </c>
      <c r="E27" s="22" t="s">
        <v>46</v>
      </c>
      <c r="F27" s="23">
        <v>8150</v>
      </c>
      <c r="G27" s="24">
        <v>815</v>
      </c>
      <c r="H27" s="5">
        <v>8965</v>
      </c>
      <c r="I27" s="5">
        <v>0</v>
      </c>
      <c r="J27" s="3" t="s">
        <v>47</v>
      </c>
      <c r="K27" s="6" t="s">
        <v>48</v>
      </c>
      <c r="L27" s="6" t="s">
        <v>49</v>
      </c>
    </row>
    <row r="28" spans="1:12" x14ac:dyDescent="0.3">
      <c r="A28" s="9">
        <v>21</v>
      </c>
      <c r="B28" s="3" t="s">
        <v>50</v>
      </c>
      <c r="C28" s="13">
        <v>43388</v>
      </c>
      <c r="D28" s="10">
        <v>3742</v>
      </c>
      <c r="E28" s="22" t="s">
        <v>16</v>
      </c>
      <c r="F28" s="19">
        <v>3742</v>
      </c>
      <c r="G28" s="12">
        <v>374.2</v>
      </c>
      <c r="H28" s="5">
        <v>4116.2</v>
      </c>
      <c r="I28" s="5">
        <v>0</v>
      </c>
      <c r="J28" s="3" t="s">
        <v>51</v>
      </c>
      <c r="K28" s="6"/>
      <c r="L28" s="6"/>
    </row>
    <row r="29" spans="1:12" x14ac:dyDescent="0.3">
      <c r="A29" s="3"/>
      <c r="B29" s="25">
        <v>2019</v>
      </c>
      <c r="C29" s="13"/>
      <c r="D29" s="10"/>
      <c r="E29" s="22"/>
      <c r="F29" s="19"/>
      <c r="G29" s="12"/>
      <c r="H29" s="5"/>
      <c r="I29" s="5"/>
      <c r="J29" s="3"/>
      <c r="K29" s="6"/>
      <c r="L29" s="6"/>
    </row>
    <row r="30" spans="1:12" x14ac:dyDescent="0.3">
      <c r="A30" s="9">
        <v>22</v>
      </c>
      <c r="B30" s="3" t="s">
        <v>52</v>
      </c>
      <c r="C30" s="13">
        <v>43503</v>
      </c>
      <c r="D30" s="10">
        <v>5000</v>
      </c>
      <c r="E30" s="22" t="s">
        <v>16</v>
      </c>
      <c r="F30" s="19">
        <v>5000</v>
      </c>
      <c r="G30" s="12">
        <v>500</v>
      </c>
      <c r="H30" s="5">
        <v>5500</v>
      </c>
      <c r="I30" s="5">
        <v>0</v>
      </c>
      <c r="J30" s="3" t="s">
        <v>53</v>
      </c>
      <c r="K30" s="6"/>
      <c r="L30" s="6"/>
    </row>
    <row r="31" spans="1:12" x14ac:dyDescent="0.3">
      <c r="A31" s="9">
        <v>23</v>
      </c>
      <c r="B31" s="3" t="s">
        <v>54</v>
      </c>
      <c r="C31" s="13">
        <v>43488</v>
      </c>
      <c r="D31" s="10">
        <v>1992</v>
      </c>
      <c r="E31" s="22" t="s">
        <v>16</v>
      </c>
      <c r="F31" s="19">
        <v>1992</v>
      </c>
      <c r="G31" s="12">
        <v>199.2</v>
      </c>
      <c r="H31" s="5">
        <v>2191.1999999999998</v>
      </c>
      <c r="I31" s="5">
        <v>0</v>
      </c>
      <c r="J31" s="3" t="s">
        <v>55</v>
      </c>
      <c r="K31" s="6"/>
      <c r="L31" s="6"/>
    </row>
    <row r="32" spans="1:12" ht="15" customHeight="1" x14ac:dyDescent="0.3">
      <c r="A32" s="9">
        <v>24</v>
      </c>
      <c r="B32" s="3" t="s">
        <v>56</v>
      </c>
      <c r="C32" s="13"/>
      <c r="D32" s="10">
        <v>0</v>
      </c>
      <c r="E32" s="45" t="s">
        <v>57</v>
      </c>
      <c r="F32" s="19"/>
      <c r="G32" s="12"/>
      <c r="H32" s="5"/>
      <c r="I32" s="5"/>
      <c r="J32" s="3" t="s">
        <v>58</v>
      </c>
      <c r="K32" s="6"/>
      <c r="L32" s="6"/>
    </row>
    <row r="33" spans="1:12" x14ac:dyDescent="0.3">
      <c r="A33" s="9">
        <v>25</v>
      </c>
      <c r="B33" s="3" t="s">
        <v>59</v>
      </c>
      <c r="C33" s="13">
        <v>43551</v>
      </c>
      <c r="D33" s="10">
        <v>4000</v>
      </c>
      <c r="E33" s="22" t="s">
        <v>46</v>
      </c>
      <c r="F33" s="19">
        <v>4000</v>
      </c>
      <c r="G33" s="12">
        <v>400</v>
      </c>
      <c r="H33" s="5">
        <v>4400</v>
      </c>
      <c r="I33" s="5">
        <v>0</v>
      </c>
      <c r="J33" s="3" t="s">
        <v>60</v>
      </c>
      <c r="K33" s="17"/>
      <c r="L33" s="17"/>
    </row>
    <row r="34" spans="1:12" x14ac:dyDescent="0.3">
      <c r="A34" s="9">
        <v>26</v>
      </c>
      <c r="B34" s="3" t="s">
        <v>61</v>
      </c>
      <c r="C34" s="13">
        <v>43766</v>
      </c>
      <c r="D34" s="10">
        <v>10600</v>
      </c>
      <c r="E34" s="22" t="s">
        <v>46</v>
      </c>
      <c r="F34" s="19">
        <v>5000</v>
      </c>
      <c r="G34" s="12">
        <v>500</v>
      </c>
      <c r="H34" s="5">
        <v>500</v>
      </c>
      <c r="I34" s="5">
        <v>1000</v>
      </c>
      <c r="J34" s="26" t="s">
        <v>122</v>
      </c>
      <c r="K34" s="6" t="s">
        <v>62</v>
      </c>
      <c r="L34" s="6" t="s">
        <v>62</v>
      </c>
    </row>
    <row r="35" spans="1:12" x14ac:dyDescent="0.3">
      <c r="A35" s="9">
        <v>27</v>
      </c>
      <c r="B35" s="3" t="s">
        <v>63</v>
      </c>
      <c r="C35" s="13">
        <v>43570</v>
      </c>
      <c r="D35" s="10">
        <v>590.15</v>
      </c>
      <c r="E35" s="22" t="s">
        <v>46</v>
      </c>
      <c r="F35" s="19">
        <v>590.15</v>
      </c>
      <c r="G35" s="12">
        <v>59.02</v>
      </c>
      <c r="H35" s="5">
        <v>649.16999999999996</v>
      </c>
      <c r="I35" s="5">
        <v>0</v>
      </c>
      <c r="J35" s="3" t="s">
        <v>64</v>
      </c>
      <c r="K35" s="6" t="s">
        <v>48</v>
      </c>
      <c r="L35" s="6" t="s">
        <v>48</v>
      </c>
    </row>
    <row r="36" spans="1:12" x14ac:dyDescent="0.3">
      <c r="A36" s="9">
        <v>28</v>
      </c>
      <c r="B36" s="3" t="s">
        <v>65</v>
      </c>
      <c r="C36" s="13">
        <v>43601</v>
      </c>
      <c r="D36" s="10">
        <v>500</v>
      </c>
      <c r="E36" s="22" t="s">
        <v>46</v>
      </c>
      <c r="F36" s="19">
        <v>500</v>
      </c>
      <c r="G36" s="12">
        <v>50</v>
      </c>
      <c r="H36" s="5">
        <v>550</v>
      </c>
      <c r="I36" s="5">
        <v>0</v>
      </c>
      <c r="J36" s="3" t="s">
        <v>53</v>
      </c>
      <c r="K36" s="6" t="s">
        <v>48</v>
      </c>
      <c r="L36" s="6" t="s">
        <v>48</v>
      </c>
    </row>
    <row r="37" spans="1:12" x14ac:dyDescent="0.3">
      <c r="A37" s="9">
        <v>29</v>
      </c>
      <c r="B37" s="3" t="s">
        <v>66</v>
      </c>
      <c r="C37" s="13">
        <v>43707</v>
      </c>
      <c r="D37" s="10">
        <v>6500</v>
      </c>
      <c r="E37" s="22" t="s">
        <v>46</v>
      </c>
      <c r="F37" s="19">
        <v>6500</v>
      </c>
      <c r="G37" s="12">
        <v>650</v>
      </c>
      <c r="H37" s="5">
        <v>7150</v>
      </c>
      <c r="I37" s="5">
        <v>0</v>
      </c>
      <c r="J37" s="3" t="s">
        <v>67</v>
      </c>
      <c r="K37" s="6" t="s">
        <v>68</v>
      </c>
      <c r="L37" s="6" t="s">
        <v>69</v>
      </c>
    </row>
    <row r="38" spans="1:12" x14ac:dyDescent="0.3">
      <c r="A38" s="9">
        <v>30</v>
      </c>
      <c r="B38" s="3" t="s">
        <v>70</v>
      </c>
      <c r="C38" s="13">
        <v>43795</v>
      </c>
      <c r="D38" s="10">
        <v>10000</v>
      </c>
      <c r="E38" s="22" t="s">
        <v>46</v>
      </c>
      <c r="F38" s="19">
        <v>10000</v>
      </c>
      <c r="G38" s="12">
        <v>1000</v>
      </c>
      <c r="H38" s="5">
        <v>11000</v>
      </c>
      <c r="I38" s="5">
        <v>0</v>
      </c>
      <c r="J38" s="3" t="s">
        <v>71</v>
      </c>
      <c r="K38" s="6" t="s">
        <v>68</v>
      </c>
      <c r="L38" s="6" t="s">
        <v>69</v>
      </c>
    </row>
    <row r="39" spans="1:12" x14ac:dyDescent="0.3">
      <c r="A39" s="3"/>
      <c r="B39" s="27">
        <v>2020</v>
      </c>
      <c r="C39" s="13"/>
      <c r="D39" s="10"/>
      <c r="E39" s="22"/>
      <c r="F39" s="19"/>
      <c r="G39" s="12"/>
      <c r="H39" s="5"/>
      <c r="I39" s="5"/>
      <c r="J39" s="3"/>
      <c r="K39" s="6"/>
      <c r="L39" s="6"/>
    </row>
    <row r="40" spans="1:12" x14ac:dyDescent="0.3">
      <c r="A40" s="9">
        <v>31</v>
      </c>
      <c r="B40" s="3" t="s">
        <v>72</v>
      </c>
      <c r="C40" s="13">
        <v>43838</v>
      </c>
      <c r="D40" s="10">
        <v>2700</v>
      </c>
      <c r="E40" s="22" t="s">
        <v>46</v>
      </c>
      <c r="F40" s="19">
        <v>2700</v>
      </c>
      <c r="G40" s="12">
        <v>270</v>
      </c>
      <c r="H40" s="5">
        <v>2970</v>
      </c>
      <c r="I40" s="5">
        <v>0</v>
      </c>
      <c r="J40" s="3" t="s">
        <v>73</v>
      </c>
      <c r="K40" s="6" t="s">
        <v>74</v>
      </c>
      <c r="L40" s="6" t="s">
        <v>74</v>
      </c>
    </row>
    <row r="41" spans="1:12" x14ac:dyDescent="0.3">
      <c r="A41" s="9">
        <v>32</v>
      </c>
      <c r="B41" s="3" t="s">
        <v>75</v>
      </c>
      <c r="C41" s="13">
        <v>43903</v>
      </c>
      <c r="D41" s="10">
        <v>10000</v>
      </c>
      <c r="E41" s="46" t="s">
        <v>26</v>
      </c>
      <c r="F41" s="19"/>
      <c r="G41" s="12"/>
      <c r="H41" s="5"/>
      <c r="I41" s="5"/>
      <c r="J41" s="3"/>
      <c r="K41" s="6"/>
      <c r="L41" s="6"/>
    </row>
    <row r="42" spans="1:12" x14ac:dyDescent="0.3">
      <c r="A42" s="9">
        <v>33</v>
      </c>
      <c r="B42" s="3" t="s">
        <v>76</v>
      </c>
      <c r="C42" s="13">
        <v>43937</v>
      </c>
      <c r="D42" s="10">
        <v>7717.15</v>
      </c>
      <c r="E42" s="22" t="s">
        <v>46</v>
      </c>
      <c r="F42" s="19">
        <v>7717.15</v>
      </c>
      <c r="G42" s="12">
        <v>771.71</v>
      </c>
      <c r="H42" s="5">
        <v>771.71</v>
      </c>
      <c r="I42" s="5">
        <v>7717.51</v>
      </c>
      <c r="J42" s="3"/>
      <c r="K42" s="6" t="s">
        <v>74</v>
      </c>
      <c r="L42" s="6" t="s">
        <v>74</v>
      </c>
    </row>
    <row r="43" spans="1:12" x14ac:dyDescent="0.3">
      <c r="A43" s="9">
        <v>34</v>
      </c>
      <c r="B43" s="3" t="s">
        <v>77</v>
      </c>
      <c r="C43" s="13">
        <v>43969</v>
      </c>
      <c r="D43" s="10">
        <v>2143</v>
      </c>
      <c r="E43" s="22" t="s">
        <v>46</v>
      </c>
      <c r="F43" s="19">
        <v>2143</v>
      </c>
      <c r="G43" s="12">
        <v>214.3</v>
      </c>
      <c r="H43" s="5">
        <v>2357.3000000000002</v>
      </c>
      <c r="I43" s="5">
        <v>0</v>
      </c>
      <c r="J43" s="3" t="s">
        <v>78</v>
      </c>
      <c r="K43" s="6" t="s">
        <v>74</v>
      </c>
      <c r="L43" s="6" t="s">
        <v>74</v>
      </c>
    </row>
    <row r="44" spans="1:12" x14ac:dyDescent="0.3">
      <c r="A44" s="9">
        <v>35</v>
      </c>
      <c r="B44" s="3" t="s">
        <v>79</v>
      </c>
      <c r="C44" s="13">
        <v>43973</v>
      </c>
      <c r="D44" s="10">
        <v>4000</v>
      </c>
      <c r="E44" s="22" t="s">
        <v>46</v>
      </c>
      <c r="F44" s="19">
        <v>4000</v>
      </c>
      <c r="G44" s="12">
        <v>400</v>
      </c>
      <c r="H44" s="5">
        <v>4400</v>
      </c>
      <c r="I44" s="5">
        <v>0</v>
      </c>
      <c r="J44" s="3" t="s">
        <v>80</v>
      </c>
      <c r="K44" s="6" t="s">
        <v>74</v>
      </c>
      <c r="L44" s="6" t="s">
        <v>74</v>
      </c>
    </row>
    <row r="45" spans="1:12" x14ac:dyDescent="0.3">
      <c r="A45" s="9">
        <v>36</v>
      </c>
      <c r="B45" s="3" t="s">
        <v>81</v>
      </c>
      <c r="C45" s="13">
        <v>43999</v>
      </c>
      <c r="D45" s="10">
        <v>15000</v>
      </c>
      <c r="E45" s="22" t="s">
        <v>46</v>
      </c>
      <c r="F45" s="19">
        <v>15000</v>
      </c>
      <c r="G45" s="12">
        <v>1500</v>
      </c>
      <c r="H45" s="5">
        <v>16500</v>
      </c>
      <c r="I45" s="5">
        <v>0</v>
      </c>
      <c r="J45" s="3" t="s">
        <v>82</v>
      </c>
      <c r="K45" s="6" t="s">
        <v>74</v>
      </c>
      <c r="L45" s="6" t="s">
        <v>74</v>
      </c>
    </row>
    <row r="46" spans="1:12" x14ac:dyDescent="0.3">
      <c r="A46" s="9">
        <v>37</v>
      </c>
      <c r="B46" s="3" t="s">
        <v>83</v>
      </c>
      <c r="C46" s="13">
        <v>44030</v>
      </c>
      <c r="D46" s="10">
        <v>972</v>
      </c>
      <c r="E46" s="22" t="s">
        <v>46</v>
      </c>
      <c r="F46" s="19">
        <v>972</v>
      </c>
      <c r="G46" s="12">
        <v>97.2</v>
      </c>
      <c r="H46" s="5">
        <v>1069.2</v>
      </c>
      <c r="I46" s="5">
        <v>0</v>
      </c>
      <c r="J46" s="3" t="s">
        <v>84</v>
      </c>
      <c r="K46" s="6" t="s">
        <v>85</v>
      </c>
      <c r="L46" s="6" t="s">
        <v>85</v>
      </c>
    </row>
    <row r="47" spans="1:12" x14ac:dyDescent="0.3">
      <c r="A47" s="9">
        <v>38</v>
      </c>
      <c r="B47" s="3" t="s">
        <v>86</v>
      </c>
      <c r="C47" s="13">
        <v>44096</v>
      </c>
      <c r="D47" s="10">
        <v>0</v>
      </c>
      <c r="E47" s="45" t="s">
        <v>26</v>
      </c>
      <c r="F47" s="19"/>
      <c r="G47" s="12"/>
      <c r="H47" s="5">
        <v>0</v>
      </c>
      <c r="I47" s="5"/>
      <c r="J47" s="3" t="s">
        <v>87</v>
      </c>
      <c r="K47" s="6"/>
      <c r="L47" s="6"/>
    </row>
    <row r="48" spans="1:12" x14ac:dyDescent="0.3">
      <c r="A48" s="9">
        <v>39</v>
      </c>
      <c r="B48" s="3" t="s">
        <v>88</v>
      </c>
      <c r="C48" s="13">
        <v>44120</v>
      </c>
      <c r="D48" s="10">
        <v>3500</v>
      </c>
      <c r="E48" s="9" t="s">
        <v>89</v>
      </c>
      <c r="F48" s="19"/>
      <c r="G48" s="12"/>
      <c r="H48" s="5"/>
      <c r="I48" s="5"/>
      <c r="J48" s="3"/>
      <c r="K48" s="6"/>
      <c r="L48" s="6"/>
    </row>
    <row r="49" spans="1:12" x14ac:dyDescent="0.3">
      <c r="A49" s="9">
        <v>40</v>
      </c>
      <c r="B49" s="3" t="s">
        <v>90</v>
      </c>
      <c r="C49" s="13">
        <v>44125</v>
      </c>
      <c r="D49" s="10">
        <v>10000</v>
      </c>
      <c r="E49" s="22" t="s">
        <v>46</v>
      </c>
      <c r="F49" s="19">
        <v>10000</v>
      </c>
      <c r="G49" s="12">
        <v>1000</v>
      </c>
      <c r="H49" s="5">
        <v>1000</v>
      </c>
      <c r="I49" s="5">
        <v>10000</v>
      </c>
      <c r="J49" s="3" t="s">
        <v>87</v>
      </c>
      <c r="K49" s="6" t="s">
        <v>85</v>
      </c>
      <c r="L49" s="6" t="s">
        <v>85</v>
      </c>
    </row>
    <row r="50" spans="1:12" x14ac:dyDescent="0.3">
      <c r="A50" s="9">
        <v>41</v>
      </c>
      <c r="B50" s="3" t="s">
        <v>91</v>
      </c>
      <c r="C50" s="13">
        <v>44155</v>
      </c>
      <c r="D50" s="10">
        <v>10000</v>
      </c>
      <c r="E50" s="22" t="s">
        <v>46</v>
      </c>
      <c r="F50" s="19">
        <v>10000</v>
      </c>
      <c r="G50" s="12">
        <v>1000</v>
      </c>
      <c r="H50" s="5">
        <v>11000</v>
      </c>
      <c r="I50" s="5">
        <v>0</v>
      </c>
      <c r="J50" s="3" t="s">
        <v>92</v>
      </c>
      <c r="K50" s="6" t="s">
        <v>85</v>
      </c>
      <c r="L50" s="6" t="s">
        <v>85</v>
      </c>
    </row>
    <row r="51" spans="1:12" x14ac:dyDescent="0.3">
      <c r="A51" s="9">
        <v>42</v>
      </c>
      <c r="B51" s="3" t="s">
        <v>72</v>
      </c>
      <c r="C51" s="13">
        <v>44230</v>
      </c>
      <c r="D51" s="10">
        <v>4000</v>
      </c>
      <c r="E51" s="22" t="s">
        <v>46</v>
      </c>
      <c r="F51" s="28">
        <v>4000</v>
      </c>
      <c r="G51" s="12">
        <v>400</v>
      </c>
      <c r="H51" s="5">
        <v>4400</v>
      </c>
      <c r="I51" s="5">
        <v>0</v>
      </c>
      <c r="J51" s="3" t="s">
        <v>93</v>
      </c>
      <c r="K51" s="6" t="s">
        <v>85</v>
      </c>
      <c r="L51" s="6" t="s">
        <v>85</v>
      </c>
    </row>
    <row r="52" spans="1:12" x14ac:dyDescent="0.3">
      <c r="A52" s="9">
        <v>43</v>
      </c>
      <c r="B52" s="3" t="s">
        <v>94</v>
      </c>
      <c r="C52" s="13">
        <v>44327</v>
      </c>
      <c r="D52" s="10">
        <v>3000</v>
      </c>
      <c r="E52" s="22" t="s">
        <v>46</v>
      </c>
      <c r="F52" s="19">
        <v>3000</v>
      </c>
      <c r="G52" s="12">
        <v>300</v>
      </c>
      <c r="H52" s="5">
        <v>3300</v>
      </c>
      <c r="I52" s="5">
        <v>0</v>
      </c>
      <c r="J52" s="3" t="s">
        <v>95</v>
      </c>
      <c r="K52" s="6" t="s">
        <v>85</v>
      </c>
      <c r="L52" s="6" t="s">
        <v>85</v>
      </c>
    </row>
    <row r="53" spans="1:12" x14ac:dyDescent="0.3">
      <c r="A53" s="9">
        <v>44</v>
      </c>
      <c r="B53" s="3" t="s">
        <v>96</v>
      </c>
      <c r="C53" s="13">
        <v>44406</v>
      </c>
      <c r="D53" s="10">
        <v>1700</v>
      </c>
      <c r="E53" s="22" t="s">
        <v>46</v>
      </c>
      <c r="F53" s="28">
        <v>1700</v>
      </c>
      <c r="G53" s="12">
        <v>170</v>
      </c>
      <c r="H53" s="5">
        <v>170</v>
      </c>
      <c r="I53" s="5">
        <v>0</v>
      </c>
      <c r="J53" s="3" t="s">
        <v>97</v>
      </c>
      <c r="K53" s="6" t="s">
        <v>85</v>
      </c>
      <c r="L53" s="6" t="s">
        <v>85</v>
      </c>
    </row>
    <row r="54" spans="1:12" x14ac:dyDescent="0.3">
      <c r="A54" s="9">
        <v>45</v>
      </c>
      <c r="B54" s="3" t="s">
        <v>98</v>
      </c>
      <c r="C54" s="13">
        <v>44474</v>
      </c>
      <c r="D54" s="10">
        <v>1500</v>
      </c>
      <c r="E54" s="22" t="s">
        <v>46</v>
      </c>
      <c r="F54" s="19">
        <v>1500</v>
      </c>
      <c r="G54" s="12">
        <v>150</v>
      </c>
      <c r="H54" s="5">
        <v>1650</v>
      </c>
      <c r="I54" s="5">
        <v>0</v>
      </c>
      <c r="J54" s="3" t="s">
        <v>99</v>
      </c>
      <c r="K54" s="6" t="s">
        <v>85</v>
      </c>
      <c r="L54" s="6" t="s">
        <v>85</v>
      </c>
    </row>
    <row r="55" spans="1:12" x14ac:dyDescent="0.3">
      <c r="A55" s="9">
        <v>46</v>
      </c>
      <c r="B55" s="3" t="s">
        <v>100</v>
      </c>
      <c r="C55" s="13">
        <v>44608</v>
      </c>
      <c r="D55" s="10">
        <v>10000</v>
      </c>
      <c r="E55" s="9" t="s">
        <v>89</v>
      </c>
      <c r="F55" s="19"/>
      <c r="G55" s="12"/>
      <c r="H55" s="5"/>
      <c r="I55" s="5"/>
      <c r="J55" s="3"/>
      <c r="K55" s="6"/>
      <c r="L55" s="6"/>
    </row>
    <row r="56" spans="1:12" x14ac:dyDescent="0.3">
      <c r="A56" s="9">
        <v>47</v>
      </c>
      <c r="B56" s="3" t="s">
        <v>101</v>
      </c>
      <c r="C56" s="13">
        <v>44623</v>
      </c>
      <c r="D56" s="10">
        <v>5000</v>
      </c>
      <c r="E56" s="22" t="s">
        <v>46</v>
      </c>
      <c r="F56" s="28">
        <v>5000</v>
      </c>
      <c r="G56" s="29">
        <v>500</v>
      </c>
      <c r="H56" s="5">
        <v>5500</v>
      </c>
      <c r="I56" s="5">
        <v>0</v>
      </c>
      <c r="J56" s="3" t="s">
        <v>102</v>
      </c>
      <c r="K56" s="6" t="s">
        <v>103</v>
      </c>
      <c r="L56" s="6" t="s">
        <v>104</v>
      </c>
    </row>
    <row r="57" spans="1:12" x14ac:dyDescent="0.3">
      <c r="A57" s="9">
        <v>48</v>
      </c>
      <c r="B57" s="3" t="s">
        <v>105</v>
      </c>
      <c r="C57" s="13">
        <v>44718</v>
      </c>
      <c r="D57" s="10">
        <v>4000</v>
      </c>
      <c r="E57" s="22" t="s">
        <v>46</v>
      </c>
      <c r="F57" s="28">
        <v>4000</v>
      </c>
      <c r="G57" s="29">
        <v>400</v>
      </c>
      <c r="H57" s="5">
        <v>400</v>
      </c>
      <c r="I57" s="5">
        <v>0</v>
      </c>
      <c r="J57" s="3" t="s">
        <v>106</v>
      </c>
      <c r="K57" s="6" t="s">
        <v>103</v>
      </c>
      <c r="L57" s="6" t="s">
        <v>104</v>
      </c>
    </row>
    <row r="58" spans="1:12" x14ac:dyDescent="0.3">
      <c r="A58" s="9">
        <v>49</v>
      </c>
      <c r="B58" s="3" t="s">
        <v>107</v>
      </c>
      <c r="C58" s="13">
        <v>44848</v>
      </c>
      <c r="D58" s="10">
        <v>7500</v>
      </c>
      <c r="E58" s="22" t="s">
        <v>46</v>
      </c>
      <c r="F58" s="19">
        <v>7500</v>
      </c>
      <c r="G58" s="29">
        <v>750</v>
      </c>
      <c r="H58" s="5">
        <v>6647.5</v>
      </c>
      <c r="I58" s="5">
        <v>1602.5</v>
      </c>
      <c r="J58" s="26" t="s">
        <v>108</v>
      </c>
      <c r="K58" s="6" t="s">
        <v>103</v>
      </c>
      <c r="L58" s="6" t="s">
        <v>104</v>
      </c>
    </row>
    <row r="59" spans="1:12" x14ac:dyDescent="0.3">
      <c r="A59" s="9">
        <v>50</v>
      </c>
      <c r="B59" s="3" t="s">
        <v>109</v>
      </c>
      <c r="C59" s="13">
        <v>44902</v>
      </c>
      <c r="D59" s="10">
        <v>1872.64</v>
      </c>
      <c r="E59" s="22" t="s">
        <v>46</v>
      </c>
      <c r="F59" s="28">
        <v>1872.64</v>
      </c>
      <c r="G59" s="29">
        <v>250</v>
      </c>
      <c r="H59" s="5">
        <v>250</v>
      </c>
      <c r="I59" s="5">
        <v>0</v>
      </c>
      <c r="J59" s="3" t="s">
        <v>110</v>
      </c>
      <c r="K59" s="6" t="s">
        <v>103</v>
      </c>
      <c r="L59" s="6" t="s">
        <v>104</v>
      </c>
    </row>
    <row r="60" spans="1:12" x14ac:dyDescent="0.3">
      <c r="A60" s="9">
        <v>51</v>
      </c>
      <c r="B60" s="3" t="s">
        <v>111</v>
      </c>
      <c r="C60" s="13">
        <v>44908</v>
      </c>
      <c r="D60" s="10">
        <v>301.94</v>
      </c>
      <c r="E60" s="22" t="s">
        <v>46</v>
      </c>
      <c r="F60" s="19">
        <v>301.94</v>
      </c>
      <c r="G60" s="29">
        <v>30.19</v>
      </c>
      <c r="H60" s="5">
        <v>30.19</v>
      </c>
      <c r="I60" s="5">
        <v>301.94</v>
      </c>
      <c r="J60" s="3"/>
      <c r="K60" s="6" t="s">
        <v>103</v>
      </c>
      <c r="L60" s="6" t="s">
        <v>104</v>
      </c>
    </row>
    <row r="61" spans="1:12" x14ac:dyDescent="0.3">
      <c r="A61" s="9">
        <v>52</v>
      </c>
      <c r="B61" s="3" t="s">
        <v>112</v>
      </c>
      <c r="C61" s="13">
        <v>44980</v>
      </c>
      <c r="D61" s="10">
        <v>2950</v>
      </c>
      <c r="E61" s="22" t="s">
        <v>46</v>
      </c>
      <c r="F61" s="28">
        <v>2960</v>
      </c>
      <c r="G61" s="43">
        <v>296</v>
      </c>
      <c r="H61" s="5">
        <v>2960</v>
      </c>
      <c r="I61" s="17">
        <v>296</v>
      </c>
      <c r="J61" s="3" t="s">
        <v>113</v>
      </c>
      <c r="K61" s="6" t="s">
        <v>129</v>
      </c>
      <c r="L61" s="6" t="s">
        <v>129</v>
      </c>
    </row>
    <row r="62" spans="1:12" x14ac:dyDescent="0.3">
      <c r="A62" s="9">
        <v>53</v>
      </c>
      <c r="B62" s="3" t="s">
        <v>114</v>
      </c>
      <c r="C62" s="13">
        <v>44919</v>
      </c>
      <c r="D62" s="10">
        <v>10000</v>
      </c>
      <c r="E62" s="45" t="s">
        <v>18</v>
      </c>
      <c r="F62" s="19"/>
      <c r="G62" s="16"/>
      <c r="H62" s="5"/>
      <c r="I62" s="5"/>
      <c r="J62" s="3"/>
      <c r="K62" s="6"/>
      <c r="L62" s="6"/>
    </row>
    <row r="63" spans="1:12" x14ac:dyDescent="0.3">
      <c r="A63" s="9">
        <v>54</v>
      </c>
      <c r="B63" s="3" t="s">
        <v>115</v>
      </c>
      <c r="C63" s="13">
        <v>44922</v>
      </c>
      <c r="D63" s="10">
        <v>568</v>
      </c>
      <c r="E63" s="45" t="s">
        <v>18</v>
      </c>
      <c r="F63" s="19"/>
      <c r="G63" s="16"/>
      <c r="H63" s="5"/>
      <c r="I63" s="5"/>
      <c r="J63" s="3"/>
      <c r="K63" s="6"/>
      <c r="L63" s="6"/>
    </row>
    <row r="64" spans="1:12" x14ac:dyDescent="0.3">
      <c r="A64" s="9">
        <v>55</v>
      </c>
      <c r="B64" s="3" t="s">
        <v>116</v>
      </c>
      <c r="C64" s="13"/>
      <c r="D64" s="10"/>
      <c r="E64" s="9" t="s">
        <v>89</v>
      </c>
      <c r="F64" s="19"/>
      <c r="G64" s="16"/>
      <c r="H64" s="5"/>
      <c r="I64" s="5"/>
      <c r="J64" s="3"/>
      <c r="K64" s="6"/>
      <c r="L64" s="6"/>
    </row>
    <row r="65" spans="1:12" x14ac:dyDescent="0.3">
      <c r="A65" s="9">
        <v>56</v>
      </c>
      <c r="B65" s="3" t="s">
        <v>117</v>
      </c>
      <c r="C65" s="13">
        <v>45104</v>
      </c>
      <c r="D65" s="10">
        <v>5000</v>
      </c>
      <c r="E65" s="22" t="s">
        <v>46</v>
      </c>
      <c r="F65" s="19">
        <v>5000</v>
      </c>
      <c r="G65" s="29">
        <v>500</v>
      </c>
      <c r="H65" s="5">
        <v>5000</v>
      </c>
      <c r="I65" s="5">
        <v>5000</v>
      </c>
      <c r="J65" s="3"/>
      <c r="K65" s="6" t="s">
        <v>129</v>
      </c>
      <c r="L65" s="6" t="s">
        <v>129</v>
      </c>
    </row>
    <row r="66" spans="1:12" x14ac:dyDescent="0.3">
      <c r="A66" s="9">
        <v>57</v>
      </c>
      <c r="B66" s="3" t="s">
        <v>118</v>
      </c>
      <c r="C66" s="13">
        <v>45131</v>
      </c>
      <c r="D66" s="10">
        <v>9400</v>
      </c>
      <c r="E66" s="22" t="s">
        <v>46</v>
      </c>
      <c r="F66" s="19">
        <v>5000</v>
      </c>
      <c r="G66" s="16">
        <v>500</v>
      </c>
      <c r="H66" s="5">
        <v>5000</v>
      </c>
      <c r="I66" s="5">
        <v>5500</v>
      </c>
      <c r="J66" s="3"/>
      <c r="K66" s="6"/>
      <c r="L66" s="6"/>
    </row>
    <row r="67" spans="1:12" x14ac:dyDescent="0.3">
      <c r="A67" s="9">
        <v>58</v>
      </c>
      <c r="B67" s="3" t="s">
        <v>119</v>
      </c>
      <c r="C67" s="13">
        <v>45176</v>
      </c>
      <c r="D67" s="10">
        <v>6000</v>
      </c>
      <c r="E67" s="9" t="s">
        <v>89</v>
      </c>
      <c r="F67" s="19"/>
      <c r="G67" s="16"/>
      <c r="H67" s="5"/>
      <c r="I67" s="5"/>
      <c r="J67" s="3"/>
      <c r="K67" s="6"/>
      <c r="L67" s="6"/>
    </row>
    <row r="68" spans="1:12" x14ac:dyDescent="0.3">
      <c r="A68" s="9">
        <v>59</v>
      </c>
      <c r="B68" s="3" t="s">
        <v>120</v>
      </c>
      <c r="C68" s="13"/>
      <c r="D68" s="10"/>
      <c r="E68" s="9" t="s">
        <v>89</v>
      </c>
      <c r="F68" s="19"/>
      <c r="G68" s="16"/>
      <c r="H68" s="5"/>
      <c r="I68" s="5"/>
      <c r="J68" s="3"/>
      <c r="K68" s="6"/>
      <c r="L68" s="6"/>
    </row>
    <row r="69" spans="1:12" x14ac:dyDescent="0.3">
      <c r="A69" s="9">
        <v>60</v>
      </c>
      <c r="B69" s="3" t="s">
        <v>121</v>
      </c>
      <c r="C69" s="13">
        <v>45174</v>
      </c>
      <c r="D69" s="10">
        <v>388</v>
      </c>
      <c r="E69" s="22" t="s">
        <v>46</v>
      </c>
      <c r="F69" s="19">
        <v>388</v>
      </c>
      <c r="G69" s="16">
        <v>38.799999999999997</v>
      </c>
      <c r="H69" s="5">
        <v>426.8</v>
      </c>
      <c r="I69" s="5">
        <v>426.8</v>
      </c>
      <c r="J69" s="3"/>
      <c r="K69" s="6"/>
      <c r="L69" s="6"/>
    </row>
    <row r="70" spans="1:12" x14ac:dyDescent="0.3">
      <c r="A70" s="30"/>
      <c r="B70" s="31"/>
      <c r="C70" s="32"/>
      <c r="D70" s="33"/>
      <c r="E70" s="34"/>
      <c r="F70" s="35"/>
      <c r="G70" s="35"/>
      <c r="H70" s="36"/>
      <c r="I70" s="47">
        <f>SUM(I5:I69)</f>
        <v>31844.75</v>
      </c>
      <c r="J70" s="32"/>
      <c r="K70" s="6"/>
      <c r="L70" s="6"/>
    </row>
    <row r="74" spans="1:12" x14ac:dyDescent="0.3">
      <c r="B74" s="37" t="s">
        <v>127</v>
      </c>
      <c r="C74" s="38"/>
      <c r="D74" s="39">
        <v>113803.17</v>
      </c>
      <c r="G74" t="s">
        <v>130</v>
      </c>
      <c r="K74" s="44">
        <v>122615.36</v>
      </c>
    </row>
    <row r="75" spans="1:12" x14ac:dyDescent="0.3">
      <c r="B75" s="40" t="s">
        <v>123</v>
      </c>
      <c r="C75" s="38"/>
      <c r="D75" s="39">
        <v>53556.33</v>
      </c>
    </row>
    <row r="76" spans="1:12" x14ac:dyDescent="0.3">
      <c r="B76" s="40" t="s">
        <v>124</v>
      </c>
      <c r="C76" s="41"/>
      <c r="D76" s="39">
        <v>62368.52</v>
      </c>
    </row>
    <row r="77" spans="1:12" x14ac:dyDescent="0.3">
      <c r="B77" s="40" t="s">
        <v>125</v>
      </c>
      <c r="C77" s="41"/>
      <c r="D77" s="39">
        <v>31844.75</v>
      </c>
    </row>
    <row r="78" spans="1:12" x14ac:dyDescent="0.3">
      <c r="B78" s="40"/>
      <c r="C78" s="41"/>
      <c r="D78" s="39"/>
    </row>
    <row r="79" spans="1:12" x14ac:dyDescent="0.3">
      <c r="B79" s="40" t="s">
        <v>126</v>
      </c>
      <c r="C79" s="41"/>
      <c r="D79" s="38">
        <v>90770.61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dd17e9-5472-4fe1-9ca2-f885c18e80ac">
      <Terms xmlns="http://schemas.microsoft.com/office/infopath/2007/PartnerControls"/>
    </lcf76f155ced4ddcb4097134ff3c332f>
    <QuickInfo xmlns="83dd17e9-5472-4fe1-9ca2-f885c18e80ac" xsi:nil="true"/>
    <Place_x002f_Date xmlns="83dd17e9-5472-4fe1-9ca2-f885c18e80ac" xsi:nil="true"/>
    <TaxCatchAll xmlns="8f5e082e-dd77-4841-a7db-a2f4149b45cc" xsi:nil="true"/>
    <Date xmlns="83dd17e9-5472-4fe1-9ca2-f885c18e80a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582CDF741478409A01BEB412440009" ma:contentTypeVersion="21" ma:contentTypeDescription="Create a new document." ma:contentTypeScope="" ma:versionID="a883b46f6ede2591e8a1def8be771d23">
  <xsd:schema xmlns:xsd="http://www.w3.org/2001/XMLSchema" xmlns:xs="http://www.w3.org/2001/XMLSchema" xmlns:p="http://schemas.microsoft.com/office/2006/metadata/properties" xmlns:ns2="83dd17e9-5472-4fe1-9ca2-f885c18e80ac" xmlns:ns3="8f5e082e-dd77-4841-a7db-a2f4149b45cc" targetNamespace="http://schemas.microsoft.com/office/2006/metadata/properties" ma:root="true" ma:fieldsID="99c8d81a6613a3dec5f3c436359b054e" ns2:_="" ns3:_="">
    <xsd:import namespace="83dd17e9-5472-4fe1-9ca2-f885c18e80ac"/>
    <xsd:import namespace="8f5e082e-dd77-4841-a7db-a2f4149b45cc"/>
    <xsd:element name="properties">
      <xsd:complexType>
        <xsd:sequence>
          <xsd:element name="documentManagement">
            <xsd:complexType>
              <xsd:all>
                <xsd:element ref="ns2:Date" minOccurs="0"/>
                <xsd:element ref="ns2:Place_x002f_Dat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QuickInf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d17e9-5472-4fe1-9ca2-f885c18e80ac" elementFormDefault="qualified">
    <xsd:import namespace="http://schemas.microsoft.com/office/2006/documentManagement/types"/>
    <xsd:import namespace="http://schemas.microsoft.com/office/infopath/2007/PartnerControls"/>
    <xsd:element name="Date" ma:index="2" nillable="true" ma:displayName="Date" ma:format="DateOnly" ma:internalName="Date" ma:readOnly="false">
      <xsd:simpleType>
        <xsd:restriction base="dms:DateTime"/>
      </xsd:simpleType>
    </xsd:element>
    <xsd:element name="Place_x002f_Date" ma:index="4" nillable="true" ma:displayName="Place / Date" ma:description="Details of Hall / Course / Refreshemnts" ma:format="Dropdown" ma:internalName="Place_x002f_Date">
      <xsd:simpleType>
        <xsd:restriction base="dms:Note"/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hidden="true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hidden="true" ma:internalName="MediaServiceLocation" ma:readOnly="true">
      <xsd:simpleType>
        <xsd:restriction base="dms:Text"/>
      </xsd:simpleType>
    </xsd:element>
    <xsd:element name="MediaServiceOCR" ma:index="15" nillable="true" ma:displayName="MediaServiceOCR" ma:hidden="true" ma:internalName="MediaServiceOCR" ma:readOnly="true">
      <xsd:simpleType>
        <xsd:restriction base="dms:Note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1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5f3ffa4-50f1-417d-9182-5f89bcc796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QuickInfo" ma:index="26" nillable="true" ma:displayName="Quick Info" ma:format="Dropdown" ma:internalName="QuickInfo">
      <xsd:simpleType>
        <xsd:restriction base="dms:Note">
          <xsd:maxLength value="255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e082e-dd77-4841-a7db-a2f4149b45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014246ff-4733-41d0-9639-3068f1c4e215}" ma:internalName="TaxCatchAll" ma:readOnly="false" ma:showField="CatchAllData" ma:web="8f5e082e-dd77-4841-a7db-a2f4149b45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5BDF3D-0014-4B93-915A-63F6B33A2E3D}">
  <ds:schemaRefs>
    <ds:schemaRef ds:uri="http://schemas.microsoft.com/office/2006/metadata/properties"/>
    <ds:schemaRef ds:uri="http://schemas.microsoft.com/office/infopath/2007/PartnerControls"/>
    <ds:schemaRef ds:uri="83dd17e9-5472-4fe1-9ca2-f885c18e80ac"/>
    <ds:schemaRef ds:uri="8f5e082e-dd77-4841-a7db-a2f4149b45cc"/>
  </ds:schemaRefs>
</ds:datastoreItem>
</file>

<file path=customXml/itemProps2.xml><?xml version="1.0" encoding="utf-8"?>
<ds:datastoreItem xmlns:ds="http://schemas.openxmlformats.org/officeDocument/2006/customXml" ds:itemID="{7D0C1D26-3361-4934-9248-3001E9F4C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B3564-59A3-4743-AFBD-3DF050D74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dd17e9-5472-4fe1-9ca2-f885c18e80ac"/>
    <ds:schemaRef ds:uri="8f5e082e-dd77-4841-a7db-a2f4149b45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Hardwidge</dc:creator>
  <cp:lastModifiedBy>Mary Hardwidge</cp:lastModifiedBy>
  <dcterms:created xsi:type="dcterms:W3CDTF">2023-09-21T12:42:30Z</dcterms:created>
  <dcterms:modified xsi:type="dcterms:W3CDTF">2023-10-10T10:36:49Z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0x0101000F582CDF741478409A01BEB412440009</vt:lpwstr>
  </property>
  <property fmtid="{D5CDD505-2E9C-101B-9397-08002B2CF9AE}" pid="3" name="MediaServiceImageTags">
    <vt:lpwstr/>
  </property>
</Properties>
</file>