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first.sharepoint.com/Shared Documents/Landfill Grants/Bradenstoke/Meetings/AGM 2023/"/>
    </mc:Choice>
  </mc:AlternateContent>
  <xr:revisionPtr revIDLastSave="0" documentId="8_{8272E074-C92E-468F-AE62-2B3CD1816FDE}" xr6:coauthVersionLast="47" xr6:coauthVersionMax="47" xr10:uidLastSave="{00000000-0000-0000-0000-000000000000}"/>
  <bookViews>
    <workbookView xWindow="-108" yWindow="-108" windowWidth="23256" windowHeight="12576" firstSheet="1" activeTab="4" xr2:uid="{DFEFB07E-31CC-4E82-9857-C666D8ECF7A5}"/>
  </bookViews>
  <sheets>
    <sheet name="Jun to Aug 2019" sheetId="2" r:id="rId1"/>
    <sheet name="Sep 2019 to Aug 2020" sheetId="1" r:id="rId2"/>
    <sheet name="Sep 2020 to Aug 2021" sheetId="3" r:id="rId3"/>
    <sheet name="Sep 2021 to Aug 2022" sheetId="4" r:id="rId4"/>
    <sheet name="Sep 2022 to Aug 2023" sheetId="5" r:id="rId5"/>
    <sheet name="Sep 2023 to Aug 2024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7" l="1"/>
  <c r="L14" i="7"/>
  <c r="K14" i="7"/>
  <c r="J14" i="7"/>
  <c r="I14" i="7"/>
  <c r="H14" i="7"/>
  <c r="G14" i="7"/>
  <c r="F14" i="7"/>
  <c r="E14" i="7"/>
  <c r="D14" i="7"/>
  <c r="C14" i="7"/>
  <c r="B14" i="7"/>
  <c r="N12" i="7"/>
  <c r="P12" i="7" s="1"/>
  <c r="M11" i="7"/>
  <c r="L11" i="7"/>
  <c r="J11" i="7"/>
  <c r="H11" i="7"/>
  <c r="G11" i="7"/>
  <c r="B11" i="7"/>
  <c r="K11" i="7"/>
  <c r="I11" i="7"/>
  <c r="F11" i="7"/>
  <c r="E11" i="7"/>
  <c r="D11" i="7"/>
  <c r="C11" i="7"/>
  <c r="M8" i="7"/>
  <c r="M16" i="7" s="1"/>
  <c r="L8" i="7"/>
  <c r="L16" i="7" s="1"/>
  <c r="K8" i="7"/>
  <c r="K16" i="7" s="1"/>
  <c r="J8" i="7"/>
  <c r="I8" i="7"/>
  <c r="H8" i="7"/>
  <c r="H16" i="7" s="1"/>
  <c r="G8" i="7"/>
  <c r="G16" i="7" s="1"/>
  <c r="F8" i="7"/>
  <c r="E8" i="7"/>
  <c r="E16" i="7" s="1"/>
  <c r="D8" i="7"/>
  <c r="C8" i="7"/>
  <c r="C16" i="7" s="1"/>
  <c r="B8" i="7"/>
  <c r="B16" i="7" s="1"/>
  <c r="B20" i="7" s="1"/>
  <c r="C18" i="7" s="1"/>
  <c r="N6" i="7"/>
  <c r="P6" i="7" s="1"/>
  <c r="K9" i="5"/>
  <c r="K11" i="5" s="1"/>
  <c r="I9" i="5"/>
  <c r="F9" i="5"/>
  <c r="E9" i="5"/>
  <c r="E11" i="5" s="1"/>
  <c r="D9" i="5"/>
  <c r="D11" i="5" s="1"/>
  <c r="C9" i="5"/>
  <c r="C11" i="5" s="1"/>
  <c r="B18" i="5"/>
  <c r="J16" i="5"/>
  <c r="M14" i="5"/>
  <c r="L14" i="5"/>
  <c r="K14" i="5"/>
  <c r="J14" i="5"/>
  <c r="I14" i="5"/>
  <c r="H14" i="5"/>
  <c r="G14" i="5"/>
  <c r="F14" i="5"/>
  <c r="E14" i="5"/>
  <c r="D14" i="5"/>
  <c r="C14" i="5"/>
  <c r="B14" i="5"/>
  <c r="N12" i="5"/>
  <c r="P12" i="5" s="1"/>
  <c r="M11" i="5"/>
  <c r="L11" i="5"/>
  <c r="J11" i="5"/>
  <c r="I11" i="5"/>
  <c r="H11" i="5"/>
  <c r="G11" i="5"/>
  <c r="B11" i="5"/>
  <c r="N9" i="5"/>
  <c r="P9" i="5" s="1"/>
  <c r="F11" i="5"/>
  <c r="M8" i="5"/>
  <c r="L8" i="5"/>
  <c r="L16" i="5" s="1"/>
  <c r="K8" i="5"/>
  <c r="J8" i="5"/>
  <c r="I8" i="5"/>
  <c r="H8" i="5"/>
  <c r="H16" i="5" s="1"/>
  <c r="G8" i="5"/>
  <c r="G16" i="5" s="1"/>
  <c r="F8" i="5"/>
  <c r="E8" i="5"/>
  <c r="D8" i="5"/>
  <c r="C8" i="5"/>
  <c r="B8" i="5"/>
  <c r="B16" i="5" s="1"/>
  <c r="B20" i="5" s="1"/>
  <c r="C18" i="5" s="1"/>
  <c r="N6" i="5"/>
  <c r="N8" i="5" s="1"/>
  <c r="P14" i="4"/>
  <c r="P11" i="4"/>
  <c r="P9" i="4"/>
  <c r="P12" i="4"/>
  <c r="F9" i="4"/>
  <c r="N9" i="4" s="1"/>
  <c r="N11" i="4" s="1"/>
  <c r="K16" i="4"/>
  <c r="G16" i="4"/>
  <c r="C16" i="4"/>
  <c r="M14" i="4"/>
  <c r="L14" i="4"/>
  <c r="L16" i="4" s="1"/>
  <c r="K14" i="4"/>
  <c r="J14" i="4"/>
  <c r="I14" i="4"/>
  <c r="H14" i="4"/>
  <c r="H16" i="4" s="1"/>
  <c r="G14" i="4"/>
  <c r="F14" i="4"/>
  <c r="E14" i="4"/>
  <c r="D14" i="4"/>
  <c r="C14" i="4"/>
  <c r="B14" i="4"/>
  <c r="N12" i="4"/>
  <c r="N14" i="4" s="1"/>
  <c r="M11" i="4"/>
  <c r="L11" i="4"/>
  <c r="K11" i="4"/>
  <c r="J11" i="4"/>
  <c r="I11" i="4"/>
  <c r="H11" i="4"/>
  <c r="G11" i="4"/>
  <c r="F11" i="4"/>
  <c r="E11" i="4"/>
  <c r="D11" i="4"/>
  <c r="C11" i="4"/>
  <c r="B11" i="4"/>
  <c r="M8" i="4"/>
  <c r="M16" i="4" s="1"/>
  <c r="L8" i="4"/>
  <c r="K8" i="4"/>
  <c r="J8" i="4"/>
  <c r="J16" i="4" s="1"/>
  <c r="I8" i="4"/>
  <c r="I16" i="4" s="1"/>
  <c r="H8" i="4"/>
  <c r="G8" i="4"/>
  <c r="F8" i="4"/>
  <c r="E8" i="4"/>
  <c r="E16" i="4" s="1"/>
  <c r="D8" i="4"/>
  <c r="C8" i="4"/>
  <c r="B8" i="4"/>
  <c r="N6" i="4"/>
  <c r="N8" i="4" s="1"/>
  <c r="P8" i="4" s="1"/>
  <c r="B18" i="3"/>
  <c r="B9" i="3"/>
  <c r="B8" i="3"/>
  <c r="M14" i="3"/>
  <c r="L14" i="3"/>
  <c r="K14" i="3"/>
  <c r="J14" i="3"/>
  <c r="I14" i="3"/>
  <c r="H14" i="3"/>
  <c r="G14" i="3"/>
  <c r="F14" i="3"/>
  <c r="E14" i="3"/>
  <c r="D14" i="3"/>
  <c r="C14" i="3"/>
  <c r="B14" i="3"/>
  <c r="N12" i="3"/>
  <c r="N14" i="3" s="1"/>
  <c r="M11" i="3"/>
  <c r="L11" i="3"/>
  <c r="K11" i="3"/>
  <c r="K16" i="3" s="1"/>
  <c r="J11" i="3"/>
  <c r="I11" i="3"/>
  <c r="H11" i="3"/>
  <c r="G11" i="3"/>
  <c r="G16" i="3" s="1"/>
  <c r="F11" i="3"/>
  <c r="E11" i="3"/>
  <c r="D11" i="3"/>
  <c r="C11" i="3"/>
  <c r="C16" i="3" s="1"/>
  <c r="B11" i="3"/>
  <c r="N9" i="3"/>
  <c r="N11" i="3" s="1"/>
  <c r="M8" i="3"/>
  <c r="M16" i="3" s="1"/>
  <c r="L8" i="3"/>
  <c r="L16" i="3" s="1"/>
  <c r="K8" i="3"/>
  <c r="J8" i="3"/>
  <c r="I8" i="3"/>
  <c r="I16" i="3" s="1"/>
  <c r="H8" i="3"/>
  <c r="G8" i="3"/>
  <c r="F8" i="3"/>
  <c r="F16" i="3" s="1"/>
  <c r="E8" i="3"/>
  <c r="D8" i="3"/>
  <c r="D16" i="3" s="1"/>
  <c r="C8" i="3"/>
  <c r="M16" i="5" l="1"/>
  <c r="F16" i="7"/>
  <c r="D16" i="7"/>
  <c r="J16" i="7"/>
  <c r="N8" i="7"/>
  <c r="P8" i="7" s="1"/>
  <c r="I16" i="7"/>
  <c r="C20" i="7"/>
  <c r="D18" i="7" s="1"/>
  <c r="D20" i="7" s="1"/>
  <c r="E18" i="7" s="1"/>
  <c r="E20" i="7" s="1"/>
  <c r="F18" i="7" s="1"/>
  <c r="F20" i="7" s="1"/>
  <c r="G18" i="7" s="1"/>
  <c r="G20" i="7" s="1"/>
  <c r="H18" i="7" s="1"/>
  <c r="H20" i="7" s="1"/>
  <c r="I18" i="7" s="1"/>
  <c r="N14" i="7"/>
  <c r="P14" i="7" s="1"/>
  <c r="F16" i="5"/>
  <c r="K16" i="5"/>
  <c r="I16" i="5"/>
  <c r="E16" i="5"/>
  <c r="D16" i="5"/>
  <c r="C16" i="5"/>
  <c r="P6" i="5"/>
  <c r="C20" i="5"/>
  <c r="D18" i="5" s="1"/>
  <c r="D20" i="5" s="1"/>
  <c r="E18" i="5" s="1"/>
  <c r="E20" i="5" s="1"/>
  <c r="F18" i="5" s="1"/>
  <c r="P8" i="5"/>
  <c r="N11" i="5"/>
  <c r="P11" i="5" s="1"/>
  <c r="N14" i="5"/>
  <c r="P14" i="5" s="1"/>
  <c r="P6" i="4"/>
  <c r="H16" i="3"/>
  <c r="E16" i="3"/>
  <c r="F16" i="4"/>
  <c r="D16" i="4"/>
  <c r="B16" i="4"/>
  <c r="N16" i="4"/>
  <c r="P16" i="4" s="1"/>
  <c r="B16" i="3"/>
  <c r="B20" i="3" s="1"/>
  <c r="C18" i="3" s="1"/>
  <c r="C20" i="3" s="1"/>
  <c r="D18" i="3" s="1"/>
  <c r="D20" i="3" s="1"/>
  <c r="E18" i="3" s="1"/>
  <c r="E20" i="3" s="1"/>
  <c r="F18" i="3" s="1"/>
  <c r="F20" i="3" s="1"/>
  <c r="G18" i="3" s="1"/>
  <c r="G20" i="3" s="1"/>
  <c r="H18" i="3" s="1"/>
  <c r="J16" i="3"/>
  <c r="N6" i="3"/>
  <c r="N8" i="3" s="1"/>
  <c r="N16" i="3" s="1"/>
  <c r="E11" i="2"/>
  <c r="E13" i="2" s="1"/>
  <c r="E8" i="2"/>
  <c r="E5" i="2"/>
  <c r="E10" i="2"/>
  <c r="E7" i="2"/>
  <c r="B15" i="2"/>
  <c r="B19" i="2" s="1"/>
  <c r="C17" i="2" s="1"/>
  <c r="D13" i="2"/>
  <c r="C13" i="2"/>
  <c r="B13" i="2"/>
  <c r="D10" i="2"/>
  <c r="C10" i="2"/>
  <c r="B10" i="2"/>
  <c r="D7" i="2"/>
  <c r="D15" i="2" s="1"/>
  <c r="D19" i="2" s="1"/>
  <c r="C7" i="2"/>
  <c r="C15" i="2" s="1"/>
  <c r="C19" i="2" s="1"/>
  <c r="D17" i="2" s="1"/>
  <c r="B7" i="2"/>
  <c r="B14" i="1"/>
  <c r="C14" i="1"/>
  <c r="D14" i="1"/>
  <c r="E14" i="1"/>
  <c r="F14" i="1"/>
  <c r="G14" i="1"/>
  <c r="H14" i="1"/>
  <c r="I14" i="1"/>
  <c r="J14" i="1"/>
  <c r="K14" i="1"/>
  <c r="L14" i="1"/>
  <c r="M14" i="1"/>
  <c r="N12" i="1"/>
  <c r="N14" i="1" s="1"/>
  <c r="N9" i="1"/>
  <c r="N11" i="1" s="1"/>
  <c r="B11" i="1"/>
  <c r="C11" i="1"/>
  <c r="D11" i="1"/>
  <c r="E11" i="1"/>
  <c r="F11" i="1"/>
  <c r="G11" i="1"/>
  <c r="H11" i="1"/>
  <c r="I11" i="1"/>
  <c r="J11" i="1"/>
  <c r="K11" i="1"/>
  <c r="L11" i="1"/>
  <c r="M11" i="1"/>
  <c r="B8" i="1"/>
  <c r="C8" i="1"/>
  <c r="D8" i="1"/>
  <c r="D16" i="1" s="1"/>
  <c r="E8" i="1"/>
  <c r="F8" i="1"/>
  <c r="G8" i="1"/>
  <c r="H8" i="1"/>
  <c r="H16" i="1" s="1"/>
  <c r="I8" i="1"/>
  <c r="J8" i="1"/>
  <c r="K8" i="1"/>
  <c r="L8" i="1"/>
  <c r="L16" i="1" s="1"/>
  <c r="M8" i="1"/>
  <c r="N6" i="1"/>
  <c r="N8" i="1" s="1"/>
  <c r="I20" i="7" l="1"/>
  <c r="J18" i="7" s="1"/>
  <c r="J20" i="7" s="1"/>
  <c r="K18" i="7" s="1"/>
  <c r="K20" i="7" s="1"/>
  <c r="L18" i="7" s="1"/>
  <c r="L20" i="7" s="1"/>
  <c r="M18" i="7" s="1"/>
  <c r="M20" i="7" s="1"/>
  <c r="P9" i="7"/>
  <c r="N11" i="7"/>
  <c r="F20" i="5"/>
  <c r="G18" i="5" s="1"/>
  <c r="G20" i="5" s="1"/>
  <c r="H18" i="5" s="1"/>
  <c r="H20" i="5" s="1"/>
  <c r="I18" i="5" s="1"/>
  <c r="I20" i="5" s="1"/>
  <c r="J18" i="5" s="1"/>
  <c r="J20" i="5" s="1"/>
  <c r="K18" i="5" s="1"/>
  <c r="K20" i="5" s="1"/>
  <c r="L18" i="5" s="1"/>
  <c r="L20" i="5" s="1"/>
  <c r="M18" i="5" s="1"/>
  <c r="M20" i="5" s="1"/>
  <c r="N16" i="5"/>
  <c r="P16" i="5" s="1"/>
  <c r="H20" i="3"/>
  <c r="I18" i="3" s="1"/>
  <c r="I20" i="3" s="1"/>
  <c r="J18" i="3" s="1"/>
  <c r="J20" i="3" s="1"/>
  <c r="K18" i="3" s="1"/>
  <c r="K20" i="3" s="1"/>
  <c r="L18" i="3" s="1"/>
  <c r="L20" i="3" s="1"/>
  <c r="M18" i="3" s="1"/>
  <c r="M20" i="3" s="1"/>
  <c r="B18" i="4" s="1"/>
  <c r="B20" i="4" s="1"/>
  <c r="C18" i="4" s="1"/>
  <c r="C20" i="4" s="1"/>
  <c r="D18" i="4" s="1"/>
  <c r="D20" i="4" s="1"/>
  <c r="E18" i="4" s="1"/>
  <c r="E20" i="4" s="1"/>
  <c r="F18" i="4" s="1"/>
  <c r="F20" i="4" s="1"/>
  <c r="G18" i="4" s="1"/>
  <c r="G20" i="4" s="1"/>
  <c r="H18" i="4" s="1"/>
  <c r="H20" i="4" s="1"/>
  <c r="I18" i="4" s="1"/>
  <c r="I20" i="4" s="1"/>
  <c r="J18" i="4" s="1"/>
  <c r="J20" i="4" s="1"/>
  <c r="K18" i="4" s="1"/>
  <c r="K20" i="4" s="1"/>
  <c r="L18" i="4" s="1"/>
  <c r="L20" i="4" s="1"/>
  <c r="M18" i="4" s="1"/>
  <c r="M20" i="4" s="1"/>
  <c r="N16" i="1"/>
  <c r="M16" i="1"/>
  <c r="I16" i="1"/>
  <c r="J16" i="1"/>
  <c r="F16" i="1"/>
  <c r="B16" i="1"/>
  <c r="B20" i="1" s="1"/>
  <c r="C18" i="1" s="1"/>
  <c r="E15" i="2"/>
  <c r="E16" i="1"/>
  <c r="K16" i="1"/>
  <c r="G16" i="1"/>
  <c r="C16" i="1"/>
  <c r="P11" i="7" l="1"/>
  <c r="N16" i="7"/>
  <c r="P16" i="7" s="1"/>
  <c r="C20" i="1"/>
  <c r="D18" i="1" s="1"/>
  <c r="D20" i="1" s="1"/>
  <c r="E18" i="1" s="1"/>
  <c r="E20" i="1" s="1"/>
  <c r="F18" i="1" s="1"/>
  <c r="F20" i="1" s="1"/>
  <c r="G18" i="1" s="1"/>
  <c r="G20" i="1" s="1"/>
  <c r="H18" i="1" s="1"/>
  <c r="H20" i="1" s="1"/>
  <c r="I18" i="1" s="1"/>
  <c r="I20" i="1" s="1"/>
  <c r="J18" i="1" s="1"/>
  <c r="J20" i="1" s="1"/>
  <c r="K18" i="1" s="1"/>
  <c r="K20" i="1" s="1"/>
  <c r="L18" i="1" s="1"/>
  <c r="L20" i="1" s="1"/>
  <c r="M18" i="1" s="1"/>
  <c r="M20" i="1" s="1"/>
</calcChain>
</file>

<file path=xl/sharedStrings.xml><?xml version="1.0" encoding="utf-8"?>
<sst xmlns="http://schemas.openxmlformats.org/spreadsheetml/2006/main" count="233" uniqueCount="101">
  <si>
    <t>Nom. Name</t>
  </si>
  <si>
    <t>Grants Paid - Bradenstoke Solar C Fund</t>
  </si>
  <si>
    <t>Surplus/Deficit Current Year</t>
  </si>
  <si>
    <t>Balance Brought Forward</t>
  </si>
  <si>
    <t>Balance Carried Forward</t>
  </si>
  <si>
    <t>September</t>
  </si>
  <si>
    <t xml:space="preserve">October 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</si>
  <si>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</si>
  <si>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</si>
  <si>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</si>
  <si>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</si>
  <si>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</si>
  <si>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</si>
  <si>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</si>
  <si>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</si>
  <si>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</si>
  <si>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</si>
  <si>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Bradenstoke Solar Community Fund</t>
  </si>
  <si>
    <t>Community First Admin Fees</t>
  </si>
  <si>
    <t>Bradenstoke Solar Community Fund Income</t>
  </si>
  <si>
    <t>Totals</t>
  </si>
  <si>
    <t>001 Lyneham Church Hall - Covid-19 Fund</t>
  </si>
  <si>
    <t>002 Goatacre Village Hall - Covid 19 Fund</t>
  </si>
  <si>
    <t>003 Goatacre Cricket Club -  Covid 19 Fund</t>
  </si>
  <si>
    <t>004 Hilmarton Church Hall - Covid 19 Fund</t>
  </si>
  <si>
    <t>006 Foxham Village Hall - Covid 19 Fund</t>
  </si>
  <si>
    <t>007 Bremhill Village Hall - Covid 19 Fund</t>
  </si>
  <si>
    <t>008 Lyneham Village Hall - Covid 19 Fund</t>
  </si>
  <si>
    <t>010 Bradenstoke VH &amp; RC - Covid 19 Fund</t>
  </si>
  <si>
    <t>011 Christian Malford Village Hall - Covid 19 Fund</t>
  </si>
  <si>
    <t>009 Tytherton Village Hall - Covid 19 Fund</t>
  </si>
  <si>
    <t>012 All Satints Church, Cristian Malford - Covid 19 Fund</t>
  </si>
  <si>
    <t>31 - Goatacre Cricket Club</t>
  </si>
  <si>
    <t>22 - Goatacre Cricket Club</t>
  </si>
  <si>
    <t>28 - Bradenstoke St Mary's Church</t>
  </si>
  <si>
    <t>17 - Bradenstoke Parish History</t>
  </si>
  <si>
    <t>Bradenstoke Income Totals</t>
  </si>
  <si>
    <t>Bradenstoke Grants Paid Totals</t>
  </si>
  <si>
    <t>Bradenstoke Grant Admin Totals</t>
  </si>
  <si>
    <t>01 September 2019 to 31 August 2020</t>
  </si>
  <si>
    <t>01 June to 31 August 2019</t>
  </si>
  <si>
    <t>005 Hilmarton Community Association - Covid 19 Fund</t>
  </si>
  <si>
    <t>01 September 2020 to 31 August 2021</t>
  </si>
  <si>
    <t>23 - Maud Heath Trust</t>
  </si>
  <si>
    <t>29 - Lyneham Memorial Garden Project</t>
  </si>
  <si>
    <t>01 September 2021 to 31 August 2022</t>
  </si>
  <si>
    <t>45 - Christian Malford CC</t>
  </si>
  <si>
    <t>41 - Lynham VH</t>
  </si>
  <si>
    <t>41 - YMCA Little Ducklings</t>
  </si>
  <si>
    <t>29 - Lyneham Memorial Garden</t>
  </si>
  <si>
    <t>20 - Lyneham Primary School</t>
  </si>
  <si>
    <t>30 Bremhill St Martin's Church - North Wall Project</t>
  </si>
  <si>
    <t>36 - Lyneham St Michael's Church re roofing</t>
  </si>
  <si>
    <t>014 - Bradenstoke Village Hall</t>
  </si>
  <si>
    <t>024 - Christian Malford All Saints Church</t>
  </si>
  <si>
    <t>018 - Foxham Reading Room &amp; Vullage Hall</t>
  </si>
  <si>
    <t>019 - Goatacre Cricket Club</t>
  </si>
  <si>
    <t>020 - Goatacre Village Hall</t>
  </si>
  <si>
    <t>013 - Hilmarton Community Room</t>
  </si>
  <si>
    <t>023 - Hilmarton Parish Church Hall</t>
  </si>
  <si>
    <t>021 - Lyneham Methodist Church Hall</t>
  </si>
  <si>
    <t>015 - Lyneham St Michael's Church Hall</t>
  </si>
  <si>
    <t>022 - Lyneham Church Hall</t>
  </si>
  <si>
    <t>016 - Lyneham Scout &amp; Guide Association</t>
  </si>
  <si>
    <t>017 - Tytherton Village Hall</t>
  </si>
  <si>
    <t>025 - Bremhill Village Hall</t>
  </si>
  <si>
    <t>026 Christian Malford VH</t>
  </si>
  <si>
    <t>027 - Lyneham Guiding</t>
  </si>
  <si>
    <t>028 - 1st Lyneham Scout Group</t>
  </si>
  <si>
    <t>35 - YMCA Little Ducklings - Toilets</t>
  </si>
  <si>
    <t>37 - Christian Malford SID</t>
  </si>
  <si>
    <t>Total 2019 to 2022</t>
  </si>
  <si>
    <t>26 -Foxham Reading Rooms &amp; Library</t>
  </si>
  <si>
    <t>48-Lyneham Methodist Church</t>
  </si>
  <si>
    <t>42 - Goatacre Cricket Club</t>
  </si>
  <si>
    <t>44-Foxham St John The Baptst Church- Electrical work</t>
  </si>
  <si>
    <t>49 - Lyneham Primary School</t>
  </si>
  <si>
    <t>01-Lyneham Scout &amp; Guide Ass. - Cost of Living Relief Fund</t>
  </si>
  <si>
    <t>02-Foxham Reading Room + VH - Cost of Living Relief Fund</t>
  </si>
  <si>
    <t>03-Goatacre Village Hall: Cost of Living Relief Fund</t>
  </si>
  <si>
    <t>04-Hilmarton Church Hall -  Cost of Living Relief Fund</t>
  </si>
  <si>
    <t>04-Hilmarton Community Assoc -  Cost of Living Relief Fund</t>
  </si>
  <si>
    <t>06-Goatacre CC Cost of Living Relief Fund</t>
  </si>
  <si>
    <t>07-Lyneham VH Cost of Living Relief Fund</t>
  </si>
  <si>
    <t>08-Bremhill VH Cost of Living Relief Fund</t>
  </si>
  <si>
    <t>09-Bradenstoke VH+ Rec Cost of Living Relief Fund</t>
  </si>
  <si>
    <t>10- Lyneham Church Hall Cost of Living Relief Fund</t>
  </si>
  <si>
    <t>11-Christian Malford All Saints Cost of Living Relief Fund</t>
  </si>
  <si>
    <t>12- Lyneham Methodist Church Hall Cost of Living Relief Fund</t>
  </si>
  <si>
    <t>47-Hilmarton Jubilee Play Park</t>
  </si>
  <si>
    <t>52- Village Fair Marquees</t>
  </si>
  <si>
    <t>50 Lyneham CC garden project</t>
  </si>
  <si>
    <t>Total 2022 to 2023</t>
  </si>
  <si>
    <t>Notes for Sue:</t>
  </si>
  <si>
    <t>Export report to Excel and copy and paste list to left</t>
  </si>
  <si>
    <t>Transfer the balance carried forward figure in M20 to B18 in next year (already done for 23-24</t>
  </si>
  <si>
    <t>Change years</t>
  </si>
  <si>
    <t>Total 2023 to 2024</t>
  </si>
  <si>
    <t>01 September 2023 to 31 August 2024</t>
  </si>
  <si>
    <t>Export Dept 81 Analysis report to Excel and copy and paste list to left</t>
  </si>
  <si>
    <t>Insert income detail and expediture manually as per Dept 81 Analysis report- literally work down list month per month and insert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</si>
</sst>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.00;\(#,##0.00\)"/>
    <numFmt numFmtId="166" formatCode="#,##0;\(#,##0\)"/>
    <numFmt numFmtId="167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medium">
        <color indexed="8"/>
      </left>
      <right style="medium">
        <color indexed="8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3" fillId="3" borderId="3" xfId="0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5" fontId="0" fillId="0" borderId="7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2" fillId="2" borderId="0" xfId="0" applyFont="1" applyFill="1"/>
    <xf numFmtId="165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/>
    <xf numFmtId="165" fontId="2" fillId="2" borderId="10" xfId="0" applyNumberFormat="1" applyFont="1" applyFill="1" applyBorder="1" applyAlignment="1">
      <alignment horizontal="right"/>
    </xf>
    <xf numFmtId="0" fontId="1" fillId="2" borderId="9" xfId="0" applyFont="1" applyFill="1" applyBorder="1"/>
    <xf numFmtId="165" fontId="1" fillId="2" borderId="10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5" fillId="0" borderId="0" xfId="0" applyFont="1"/>
    <xf numFmtId="167" fontId="0" fillId="0" borderId="7" xfId="0" applyNumberFormat="1" applyBorder="1" applyAlignment="1">
      <alignment horizontal="right"/>
    </xf>
    <xf numFmtId="167" fontId="0" fillId="0" borderId="6" xfId="0" applyNumberFormat="1" applyBorder="1"/>
    <xf numFmtId="167" fontId="0" fillId="0" borderId="8" xfId="0" applyNumberFormat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7" fontId="0" fillId="0" borderId="0" xfId="0" applyNumberFormat="1"/>
    <xf numFmtId="167" fontId="1" fillId="2" borderId="10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6" fontId="0" fillId="4" borderId="7" xfId="0" applyNumberFormat="1" applyFill="1" applyBorder="1" applyAlignment="1">
      <alignment horizontal="right"/>
    </xf>
    <xf numFmtId="0" fontId="0" fillId="4" borderId="0" xfId="0" applyFill="1"/>
    <xf numFmtId="166" fontId="0" fillId="5" borderId="7" xfId="0" applyNumberFormat="1" applyFill="1" applyBorder="1" applyAlignment="1">
      <alignment horizontal="right"/>
    </xf>
    <xf numFmtId="167" fontId="0" fillId="5" borderId="0" xfId="0" applyNumberFormat="1" applyFill="1"/>
    <xf numFmtId="0" fontId="7" fillId="5" borderId="0" xfId="0" applyFont="1" applyFill="1"/>
    <xf numFmtId="0" fontId="7" fillId="4" borderId="0" xfId="0" applyFont="1" applyFill="1" applyAlignment="1">
      <alignment vertical="center"/>
    </xf>
    <xf numFmtId="167" fontId="0" fillId="4" borderId="0" xfId="0" applyNumberFormat="1" applyFill="1"/>
    <xf numFmtId="167" fontId="0" fillId="4" borderId="6" xfId="0" applyNumberFormat="1" applyFill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165" fontId="0" fillId="4" borderId="7" xfId="0" applyNumberFormat="1" applyFill="1" applyBorder="1" applyAlignment="1">
      <alignment horizontal="right"/>
    </xf>
    <xf numFmtId="165" fontId="0" fillId="6" borderId="7" xfId="0" applyNumberFormat="1" applyFill="1" applyBorder="1" applyAlignment="1">
      <alignment horizontal="right"/>
    </xf>
    <xf numFmtId="0" fontId="7" fillId="6" borderId="0" xfId="0" applyFont="1" applyFill="1" applyAlignment="1">
      <alignment vertical="center"/>
    </xf>
    <xf numFmtId="167" fontId="0" fillId="6" borderId="0" xfId="0" applyNumberFormat="1" applyFill="1"/>
    <xf numFmtId="165" fontId="0" fillId="7" borderId="7" xfId="0" applyNumberForma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7" fontId="0" fillId="7" borderId="0" xfId="0" applyNumberFormat="1" applyFill="1"/>
    <xf numFmtId="165" fontId="0" fillId="8" borderId="7" xfId="0" applyNumberFormat="1" applyFill="1" applyBorder="1" applyAlignment="1">
      <alignment horizontal="right"/>
    </xf>
    <xf numFmtId="0" fontId="7" fillId="8" borderId="0" xfId="0" applyFont="1" applyFill="1" applyAlignment="1">
      <alignment vertical="center"/>
    </xf>
    <xf numFmtId="167" fontId="0" fillId="8" borderId="0" xfId="0" applyNumberFormat="1" applyFill="1"/>
    <xf numFmtId="0" fontId="0" fillId="8" borderId="0" xfId="0" applyFill="1"/>
    <xf numFmtId="0" fontId="7" fillId="8" borderId="0" xfId="0" applyFont="1" applyFill="1"/>
    <xf numFmtId="165" fontId="0" fillId="9" borderId="7" xfId="0" applyNumberFormat="1" applyFill="1" applyBorder="1" applyAlignment="1">
      <alignment horizontal="right"/>
    </xf>
    <xf numFmtId="0" fontId="0" fillId="9" borderId="0" xfId="0" applyFill="1"/>
    <xf numFmtId="0" fontId="0" fillId="10" borderId="0" xfId="0" applyFill="1"/>
    <xf numFmtId="0" fontId="0" fillId="11" borderId="0" xfId="0" applyFill="1"/>
    <xf numFmtId="165" fontId="0" fillId="10" borderId="7" xfId="0" applyNumberFormat="1" applyFill="1" applyBorder="1" applyAlignment="1">
      <alignment horizontal="right"/>
    </xf>
    <xf numFmtId="165" fontId="0" fillId="11" borderId="7" xfId="0" applyNumberFormat="1" applyFill="1" applyBorder="1" applyAlignment="1">
      <alignment horizontal="right"/>
    </xf>
    <xf numFmtId="165" fontId="0" fillId="12" borderId="7" xfId="0" applyNumberFormat="1" applyFill="1" applyBorder="1" applyAlignment="1">
      <alignment horizontal="right"/>
    </xf>
    <xf numFmtId="0" fontId="0" fillId="12" borderId="0" xfId="0" applyFill="1"/>
    <xf numFmtId="14" fontId="9" fillId="13" borderId="11" xfId="0" applyNumberFormat="1" applyFont="1" applyFill="1" applyBorder="1" applyAlignment="1">
      <alignment horizontal="left"/>
    </xf>
    <xf numFmtId="0" fontId="9" fillId="13" borderId="11" xfId="0" applyFont="1" applyFill="1" applyBorder="1"/>
    <xf numFmtId="14" fontId="9" fillId="0" borderId="11" xfId="0" applyNumberFormat="1" applyFont="1" applyBorder="1" applyAlignment="1">
      <alignment horizontal="left"/>
    </xf>
    <xf numFmtId="0" fontId="9" fillId="0" borderId="11" xfId="0" applyFont="1" applyBorder="1"/>
    <xf numFmtId="165" fontId="0" fillId="14" borderId="7" xfId="0" applyNumberFormat="1" applyFill="1" applyBorder="1" applyAlignment="1">
      <alignment horizontal="right"/>
    </xf>
  </cellXfs>
  <cellStyles count="2">
    <cellStyle name="Normal" xfId="0" builtinId="0"/>
    <cellStyle name="Normal 2" xfId="1" xr:uid="{756A9860-35A7-4C39-9C1D-F20DC062F09D}"/>
  </cellStyles>
  <dxfs count="0"/>
  <tableStyles count="0" defaultTableStyle="TableStyleMedium2" defaultPivotStyle="PivotStyleLight16"/>
  <colors>
    <mruColors>
      <color rgb="FF9999FF"/>
      <color rgb="FFFF99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1C1A-2D36-46F1-9E8B-BC4F91DF5660}">
  <dimension ref="A1:E23"/>
  <sheetViews>
    <sheetView workbookViewId="0">
      <selection activeCell="F18" sqref="F18"/>
    </sheetView>
  </sheetViews>
  <sheetFormatPr defaultRowHeight="14.4" x14ac:dyDescent="0.3"/>
  <cols>
    <col min="1" max="1" width="46.6640625" bestFit="1" customWidth="1"/>
    <col min="2" max="3" width="11.33203125" customWidth="1"/>
    <col min="4" max="4" width="10.5546875" customWidth="1"/>
    <col min="5" max="5" width="10.6640625" customWidth="1"/>
  </cols>
  <sheetData>
    <row r="1" spans="1:5" ht="17.399999999999999" x14ac:dyDescent="0.3">
      <c r="A1" s="22" t="s">
        <v>17</v>
      </c>
    </row>
    <row r="2" spans="1:5" ht="15.6" x14ac:dyDescent="0.3">
      <c r="A2" s="39" t="s">
        <v>40</v>
      </c>
    </row>
    <row r="3" spans="1:5" x14ac:dyDescent="0.3">
      <c r="A3" s="1"/>
      <c r="B3" s="3">
        <v>2019</v>
      </c>
      <c r="C3" s="3"/>
      <c r="D3" s="3"/>
    </row>
    <row r="4" spans="1:5" x14ac:dyDescent="0.3">
      <c r="A4" s="5" t="s">
        <v>0</v>
      </c>
      <c r="B4" s="6" t="s">
        <v>14</v>
      </c>
      <c r="C4" s="6" t="s">
        <v>15</v>
      </c>
      <c r="D4" s="6" t="s">
        <v>16</v>
      </c>
      <c r="E4" s="6" t="s">
        <v>20</v>
      </c>
    </row>
    <row r="5" spans="1:5" x14ac:dyDescent="0.3">
      <c r="A5" s="7" t="s">
        <v>19</v>
      </c>
      <c r="B5" s="23">
        <v>35000</v>
      </c>
      <c r="C5" s="23"/>
      <c r="D5" s="24">
        <v>30257.4</v>
      </c>
      <c r="E5" s="25">
        <f>SUM(B5:D5)</f>
        <v>65257.4</v>
      </c>
    </row>
    <row r="6" spans="1:5" x14ac:dyDescent="0.3">
      <c r="A6" s="7"/>
      <c r="B6" s="23"/>
      <c r="C6" s="23"/>
      <c r="D6" s="24"/>
      <c r="E6" s="25"/>
    </row>
    <row r="7" spans="1:5" x14ac:dyDescent="0.3">
      <c r="A7" s="12" t="s">
        <v>36</v>
      </c>
      <c r="B7" s="26">
        <f>SUM(B5:B6)</f>
        <v>35000</v>
      </c>
      <c r="C7" s="26">
        <f>SUM(C5:C6)</f>
        <v>0</v>
      </c>
      <c r="D7" s="26">
        <f>SUM(D5:D6)</f>
        <v>30257.4</v>
      </c>
      <c r="E7" s="26">
        <f>SUM(E5:E6)</f>
        <v>65257.4</v>
      </c>
    </row>
    <row r="8" spans="1:5" x14ac:dyDescent="0.3">
      <c r="A8" s="7" t="s">
        <v>1</v>
      </c>
      <c r="B8" s="23"/>
      <c r="C8" s="23"/>
      <c r="D8" s="38">
        <v>10500</v>
      </c>
      <c r="E8" s="25">
        <f>SUM(B8:D8)</f>
        <v>10500</v>
      </c>
    </row>
    <row r="9" spans="1:5" x14ac:dyDescent="0.3">
      <c r="A9" s="7"/>
      <c r="B9" s="23"/>
      <c r="C9" s="23"/>
      <c r="D9" s="24"/>
      <c r="E9" s="25"/>
    </row>
    <row r="10" spans="1:5" x14ac:dyDescent="0.3">
      <c r="A10" s="12" t="s">
        <v>37</v>
      </c>
      <c r="B10" s="26">
        <f>SUM(B8:B9)</f>
        <v>0</v>
      </c>
      <c r="C10" s="26">
        <f>SUM(C8:C9)</f>
        <v>0</v>
      </c>
      <c r="D10" s="26">
        <f>SUM(D8:D9)</f>
        <v>10500</v>
      </c>
      <c r="E10" s="26">
        <f>SUM(E8:E9)</f>
        <v>10500</v>
      </c>
    </row>
    <row r="11" spans="1:5" x14ac:dyDescent="0.3">
      <c r="A11" s="7" t="s">
        <v>18</v>
      </c>
      <c r="B11" s="23"/>
      <c r="C11" s="23"/>
      <c r="D11" s="24">
        <v>924.02</v>
      </c>
      <c r="E11" s="25">
        <f>SUM(B11:D11)</f>
        <v>924.02</v>
      </c>
    </row>
    <row r="12" spans="1:5" x14ac:dyDescent="0.3">
      <c r="A12" s="7"/>
      <c r="B12" s="23"/>
      <c r="C12" s="23"/>
      <c r="D12" s="24"/>
      <c r="E12" s="25"/>
    </row>
    <row r="13" spans="1:5" x14ac:dyDescent="0.3">
      <c r="A13" s="12" t="s">
        <v>38</v>
      </c>
      <c r="B13" s="26">
        <f>SUM(B11:B12)</f>
        <v>0</v>
      </c>
      <c r="C13" s="26">
        <f t="shared" ref="C13:E13" si="0">SUM(C11:C12)</f>
        <v>0</v>
      </c>
      <c r="D13" s="26">
        <f t="shared" si="0"/>
        <v>924.02</v>
      </c>
      <c r="E13" s="26">
        <f t="shared" si="0"/>
        <v>924.02</v>
      </c>
    </row>
    <row r="14" spans="1:5" ht="15" thickBot="1" x14ac:dyDescent="0.35">
      <c r="A14" s="8"/>
      <c r="B14" s="23"/>
      <c r="C14" s="23"/>
      <c r="D14" s="24"/>
      <c r="E14" s="25"/>
    </row>
    <row r="15" spans="1:5" ht="15" thickBot="1" x14ac:dyDescent="0.35">
      <c r="A15" s="14" t="s">
        <v>2</v>
      </c>
      <c r="B15" s="27">
        <f>SUM(B7-B10-B13)</f>
        <v>35000</v>
      </c>
      <c r="C15" s="27">
        <f>SUM(C7-C10-C13)</f>
        <v>0</v>
      </c>
      <c r="D15" s="27">
        <f>SUM(D7-D10-D13)</f>
        <v>18833.38</v>
      </c>
      <c r="E15" s="27">
        <f>SUM(E7-E10-E13)</f>
        <v>53833.380000000005</v>
      </c>
    </row>
    <row r="16" spans="1:5" ht="15" thickBot="1" x14ac:dyDescent="0.35">
      <c r="B16" s="28"/>
      <c r="C16" s="28"/>
      <c r="D16" s="28"/>
      <c r="E16" s="28"/>
    </row>
    <row r="17" spans="1:5" ht="15" thickBot="1" x14ac:dyDescent="0.35">
      <c r="A17" s="16" t="s">
        <v>3</v>
      </c>
      <c r="B17" s="29">
        <v>0</v>
      </c>
      <c r="C17" s="29">
        <f>SUM(B19)</f>
        <v>35000</v>
      </c>
      <c r="D17" s="29">
        <f t="shared" ref="D17" si="1">SUM(C19)</f>
        <v>35000</v>
      </c>
      <c r="E17" s="28"/>
    </row>
    <row r="18" spans="1:5" ht="15" thickBot="1" x14ac:dyDescent="0.35">
      <c r="A18" s="20"/>
      <c r="B18" s="30"/>
      <c r="C18" s="30"/>
      <c r="D18" s="30"/>
      <c r="E18" s="28"/>
    </row>
    <row r="19" spans="1:5" ht="15" thickBot="1" x14ac:dyDescent="0.35">
      <c r="A19" s="16" t="s">
        <v>4</v>
      </c>
      <c r="B19" s="29">
        <f>SUM(B15:B17)</f>
        <v>35000</v>
      </c>
      <c r="C19" s="29">
        <f>SUM(C15:C17)</f>
        <v>35000</v>
      </c>
      <c r="D19" s="29">
        <f t="shared" ref="D19" si="2">SUM(D15:D17)</f>
        <v>53833.380000000005</v>
      </c>
      <c r="E19" s="28"/>
    </row>
    <row r="21" spans="1:5" x14ac:dyDescent="0.3">
      <c r="A21" s="32" t="s">
        <v>33</v>
      </c>
      <c r="B21" s="37">
        <v>5000</v>
      </c>
    </row>
    <row r="22" spans="1:5" x14ac:dyDescent="0.3">
      <c r="A22" s="32" t="s">
        <v>34</v>
      </c>
      <c r="B22" s="37">
        <v>500</v>
      </c>
    </row>
    <row r="23" spans="1:5" x14ac:dyDescent="0.3">
      <c r="A23" s="32" t="s">
        <v>35</v>
      </c>
      <c r="B23" s="37">
        <v>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8CE0-6F25-44E1-8D67-D3DCD5298EB6}">
  <dimension ref="A1:FO36"/>
  <sheetViews>
    <sheetView topLeftCell="A3" workbookViewId="0">
      <selection activeCell="F18" sqref="F18"/>
    </sheetView>
  </sheetViews>
  <sheetFormatPr defaultRowHeight="14.4" x14ac:dyDescent="0.3"/>
  <cols>
    <col min="1" max="1" width="39.109375" customWidth="1"/>
    <col min="2" max="6" width="11" customWidth="1"/>
    <col min="7" max="7" width="11" bestFit="1" customWidth="1"/>
    <col min="8" max="12" width="11" customWidth="1"/>
    <col min="13" max="13" width="11" bestFit="1" customWidth="1"/>
    <col min="14" max="14" width="11.6640625" bestFit="1" customWidth="1"/>
    <col min="15" max="15" width="8" bestFit="1" customWidth="1"/>
    <col min="16" max="24" width="11" customWidth="1"/>
    <col min="25" max="25" width="11.6640625" bestFit="1" customWidth="1"/>
    <col min="26" max="26" width="10" bestFit="1" customWidth="1"/>
    <col min="27" max="36" width="9.5546875" customWidth="1"/>
    <col min="37" max="37" width="9.6640625" bestFit="1" customWidth="1"/>
    <col min="38" max="38" width="10.33203125" bestFit="1" customWidth="1"/>
    <col min="39" max="39" width="16.5546875" bestFit="1" customWidth="1"/>
    <col min="40" max="84" width="11.44140625" customWidth="1"/>
    <col min="85" max="85" width="11.44140625" bestFit="1" customWidth="1"/>
    <col min="86" max="117" width="11.44140625" customWidth="1"/>
    <col min="118" max="120" width="11.44140625" bestFit="1" customWidth="1"/>
    <col min="121" max="135" width="11.44140625" customWidth="1"/>
    <col min="136" max="138" width="11.44140625" bestFit="1" customWidth="1"/>
    <col min="139" max="147" width="11.44140625" customWidth="1"/>
    <col min="148" max="152" width="11.44140625" bestFit="1" customWidth="1"/>
    <col min="153" max="153" width="11.44140625" customWidth="1"/>
    <col min="154" max="155" width="11.44140625" bestFit="1" customWidth="1"/>
    <col min="156" max="156" width="11.44140625" customWidth="1"/>
    <col min="157" max="168" width="11.44140625" bestFit="1" customWidth="1"/>
    <col min="169" max="169" width="9.6640625" bestFit="1" customWidth="1"/>
    <col min="170" max="170" width="10.33203125" bestFit="1" customWidth="1"/>
    <col min="171" max="171" width="16.5546875" bestFit="1" customWidth="1"/>
  </cols>
  <sheetData>
    <row r="1" spans="1:171" ht="17.399999999999999" x14ac:dyDescent="0.3">
      <c r="A1" s="22" t="s">
        <v>17</v>
      </c>
    </row>
    <row r="2" spans="1:171" ht="15.6" x14ac:dyDescent="0.3">
      <c r="A2" s="39" t="s">
        <v>39</v>
      </c>
    </row>
    <row r="3" spans="1:171" s="2" customFormat="1" ht="17.399999999999999" x14ac:dyDescent="0.3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x14ac:dyDescent="0.3">
      <c r="A4" s="1"/>
      <c r="B4" s="3">
        <v>2019</v>
      </c>
      <c r="C4" s="3"/>
      <c r="D4" s="3"/>
      <c r="E4" s="3"/>
      <c r="F4" s="3">
        <v>2020</v>
      </c>
      <c r="G4" s="4"/>
      <c r="H4" s="3"/>
      <c r="I4" s="3"/>
      <c r="J4" s="3"/>
      <c r="K4" s="3"/>
      <c r="L4" s="3"/>
      <c r="M4" s="4"/>
    </row>
    <row r="5" spans="1:171" x14ac:dyDescent="0.3">
      <c r="A5" s="5" t="s">
        <v>0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20</v>
      </c>
    </row>
    <row r="6" spans="1:171" x14ac:dyDescent="0.3">
      <c r="A6" s="7" t="s">
        <v>19</v>
      </c>
      <c r="B6" s="9"/>
      <c r="C6" s="9"/>
      <c r="D6" s="9"/>
      <c r="E6" s="9">
        <v>55500</v>
      </c>
      <c r="F6" s="9"/>
      <c r="G6" s="9"/>
      <c r="H6" s="10"/>
      <c r="I6" s="10"/>
      <c r="J6" s="10"/>
      <c r="K6" s="10"/>
      <c r="L6" s="10"/>
      <c r="M6" s="10"/>
      <c r="N6" s="11">
        <f>SUM(B6:M6)</f>
        <v>55500</v>
      </c>
    </row>
    <row r="7" spans="1:171" x14ac:dyDescent="0.3">
      <c r="A7" s="7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1"/>
    </row>
    <row r="8" spans="1:171" x14ac:dyDescent="0.3">
      <c r="A8" s="12" t="s">
        <v>36</v>
      </c>
      <c r="B8" s="13">
        <f t="shared" ref="B8:N8" si="0">SUM(B6:B7)</f>
        <v>0</v>
      </c>
      <c r="C8" s="13">
        <f t="shared" si="0"/>
        <v>0</v>
      </c>
      <c r="D8" s="13">
        <f t="shared" si="0"/>
        <v>0</v>
      </c>
      <c r="E8" s="13">
        <f t="shared" si="0"/>
        <v>55500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55500</v>
      </c>
    </row>
    <row r="9" spans="1:171" x14ac:dyDescent="0.3">
      <c r="A9" s="7" t="s">
        <v>1</v>
      </c>
      <c r="B9" s="9"/>
      <c r="C9" s="9"/>
      <c r="D9" s="9"/>
      <c r="E9" s="9"/>
      <c r="F9" s="9"/>
      <c r="G9" s="9"/>
      <c r="H9" s="10"/>
      <c r="I9" s="10"/>
      <c r="J9" s="31">
        <v>18000</v>
      </c>
      <c r="K9" s="33">
        <v>2700</v>
      </c>
      <c r="L9" s="10"/>
      <c r="M9" s="10"/>
      <c r="N9" s="11">
        <f>SUM(B9:M9)</f>
        <v>20700</v>
      </c>
    </row>
    <row r="10" spans="1:171" x14ac:dyDescent="0.3">
      <c r="A10" s="7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1"/>
    </row>
    <row r="11" spans="1:171" x14ac:dyDescent="0.3">
      <c r="A11" s="12" t="s">
        <v>37</v>
      </c>
      <c r="B11" s="13">
        <f t="shared" ref="B11:N11" si="1">SUM(B9:B10)</f>
        <v>0</v>
      </c>
      <c r="C11" s="13">
        <f t="shared" si="1"/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18000</v>
      </c>
      <c r="K11" s="13">
        <f t="shared" si="1"/>
        <v>2700</v>
      </c>
      <c r="L11" s="13">
        <f t="shared" si="1"/>
        <v>0</v>
      </c>
      <c r="M11" s="13">
        <f t="shared" si="1"/>
        <v>0</v>
      </c>
      <c r="N11" s="13">
        <f t="shared" si="1"/>
        <v>20700</v>
      </c>
    </row>
    <row r="12" spans="1:171" x14ac:dyDescent="0.3">
      <c r="A12" s="7" t="s">
        <v>18</v>
      </c>
      <c r="B12" s="9"/>
      <c r="C12" s="9"/>
      <c r="D12" s="9"/>
      <c r="E12" s="9">
        <v>1650</v>
      </c>
      <c r="F12" s="9"/>
      <c r="G12" s="9"/>
      <c r="H12" s="10"/>
      <c r="I12" s="10"/>
      <c r="J12" s="10"/>
      <c r="K12" s="10"/>
      <c r="L12" s="10"/>
      <c r="M12" s="10"/>
      <c r="N12" s="11">
        <f>SUM(B12:M12)</f>
        <v>1650</v>
      </c>
    </row>
    <row r="13" spans="1:171" x14ac:dyDescent="0.3">
      <c r="A13" s="7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1"/>
    </row>
    <row r="14" spans="1:171" x14ac:dyDescent="0.3">
      <c r="A14" s="12" t="s">
        <v>38</v>
      </c>
      <c r="B14" s="13">
        <f t="shared" ref="B14:N14" si="2">SUM(B12:B13)</f>
        <v>0</v>
      </c>
      <c r="C14" s="13">
        <f t="shared" si="2"/>
        <v>0</v>
      </c>
      <c r="D14" s="13">
        <f t="shared" si="2"/>
        <v>0</v>
      </c>
      <c r="E14" s="13">
        <f t="shared" si="2"/>
        <v>1650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1650</v>
      </c>
    </row>
    <row r="15" spans="1:171" ht="15" thickBot="1" x14ac:dyDescent="0.35">
      <c r="A15" s="8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1"/>
    </row>
    <row r="16" spans="1:171" ht="15" thickBot="1" x14ac:dyDescent="0.35">
      <c r="A16" s="14" t="s">
        <v>2</v>
      </c>
      <c r="B16" s="15">
        <f t="shared" ref="B16:N16" si="3">SUM(B8-B11-B14)</f>
        <v>0</v>
      </c>
      <c r="C16" s="15">
        <f t="shared" si="3"/>
        <v>0</v>
      </c>
      <c r="D16" s="15">
        <f t="shared" si="3"/>
        <v>0</v>
      </c>
      <c r="E16" s="15">
        <f t="shared" si="3"/>
        <v>53850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-18000</v>
      </c>
      <c r="K16" s="15">
        <f t="shared" si="3"/>
        <v>-2700</v>
      </c>
      <c r="L16" s="15">
        <f t="shared" si="3"/>
        <v>0</v>
      </c>
      <c r="M16" s="15">
        <f t="shared" si="3"/>
        <v>0</v>
      </c>
      <c r="N16" s="15">
        <f t="shared" si="3"/>
        <v>33150</v>
      </c>
    </row>
    <row r="17" spans="1:24" ht="15" thickBot="1" x14ac:dyDescent="0.35"/>
    <row r="18" spans="1:24" ht="15" thickBot="1" x14ac:dyDescent="0.35">
      <c r="A18" s="16" t="s">
        <v>3</v>
      </c>
      <c r="B18" s="17">
        <v>53833.380000000005</v>
      </c>
      <c r="C18" s="17">
        <f t="shared" ref="C18:M18" si="4">SUM(B20)</f>
        <v>53833.380000000005</v>
      </c>
      <c r="D18" s="17">
        <f t="shared" si="4"/>
        <v>53833.380000000005</v>
      </c>
      <c r="E18" s="17">
        <f t="shared" si="4"/>
        <v>53833.380000000005</v>
      </c>
      <c r="F18" s="17">
        <f t="shared" si="4"/>
        <v>107683.38</v>
      </c>
      <c r="G18" s="17">
        <f t="shared" si="4"/>
        <v>107683.38</v>
      </c>
      <c r="H18" s="17">
        <f t="shared" si="4"/>
        <v>107683.38</v>
      </c>
      <c r="I18" s="17">
        <f t="shared" si="4"/>
        <v>107683.38</v>
      </c>
      <c r="J18" s="17">
        <f t="shared" si="4"/>
        <v>107683.38</v>
      </c>
      <c r="K18" s="17">
        <f t="shared" si="4"/>
        <v>89683.38</v>
      </c>
      <c r="L18" s="17">
        <f t="shared" si="4"/>
        <v>86983.38</v>
      </c>
      <c r="M18" s="17">
        <f t="shared" si="4"/>
        <v>86983.38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thickBot="1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thickBot="1" x14ac:dyDescent="0.35">
      <c r="A20" s="16" t="s">
        <v>4</v>
      </c>
      <c r="B20" s="17">
        <f t="shared" ref="B20:M20" si="5">SUM(B16:B18)</f>
        <v>53833.380000000005</v>
      </c>
      <c r="C20" s="17">
        <f t="shared" si="5"/>
        <v>53833.380000000005</v>
      </c>
      <c r="D20" s="17">
        <f t="shared" si="5"/>
        <v>53833.380000000005</v>
      </c>
      <c r="E20" s="17">
        <f t="shared" si="5"/>
        <v>107683.38</v>
      </c>
      <c r="F20" s="17">
        <f t="shared" si="5"/>
        <v>107683.38</v>
      </c>
      <c r="G20" s="17">
        <f t="shared" si="5"/>
        <v>107683.38</v>
      </c>
      <c r="H20" s="17">
        <f t="shared" si="5"/>
        <v>107683.38</v>
      </c>
      <c r="I20" s="17">
        <f t="shared" si="5"/>
        <v>107683.38</v>
      </c>
      <c r="J20" s="17">
        <f t="shared" si="5"/>
        <v>89683.38</v>
      </c>
      <c r="K20" s="17">
        <f t="shared" si="5"/>
        <v>86983.38</v>
      </c>
      <c r="L20" s="17">
        <f t="shared" si="5"/>
        <v>86983.38</v>
      </c>
      <c r="M20" s="17">
        <f t="shared" si="5"/>
        <v>86983.38</v>
      </c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</row>
    <row r="21" spans="1:24" x14ac:dyDescent="0.3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3" spans="1:24" x14ac:dyDescent="0.3">
      <c r="A23" s="36" t="s">
        <v>21</v>
      </c>
      <c r="B23" s="37">
        <v>1500</v>
      </c>
    </row>
    <row r="24" spans="1:24" x14ac:dyDescent="0.3">
      <c r="A24" s="36" t="s">
        <v>22</v>
      </c>
      <c r="B24" s="37">
        <v>1500</v>
      </c>
    </row>
    <row r="25" spans="1:24" x14ac:dyDescent="0.3">
      <c r="A25" s="36" t="s">
        <v>23</v>
      </c>
      <c r="B25" s="37">
        <v>1500</v>
      </c>
    </row>
    <row r="26" spans="1:24" x14ac:dyDescent="0.3">
      <c r="A26" s="36" t="s">
        <v>24</v>
      </c>
      <c r="B26" s="37">
        <v>1500</v>
      </c>
    </row>
    <row r="27" spans="1:24" x14ac:dyDescent="0.3">
      <c r="A27" s="36" t="s">
        <v>41</v>
      </c>
      <c r="B27" s="37">
        <v>1500</v>
      </c>
    </row>
    <row r="28" spans="1:24" x14ac:dyDescent="0.3">
      <c r="A28" s="36" t="s">
        <v>25</v>
      </c>
      <c r="B28" s="37">
        <v>1500</v>
      </c>
    </row>
    <row r="29" spans="1:24" x14ac:dyDescent="0.3">
      <c r="A29" s="36" t="s">
        <v>26</v>
      </c>
      <c r="B29" s="37">
        <v>1500</v>
      </c>
    </row>
    <row r="30" spans="1:24" x14ac:dyDescent="0.3">
      <c r="A30" s="36" t="s">
        <v>27</v>
      </c>
      <c r="B30" s="37">
        <v>1500</v>
      </c>
    </row>
    <row r="31" spans="1:24" x14ac:dyDescent="0.3">
      <c r="A31" s="36" t="s">
        <v>30</v>
      </c>
      <c r="B31" s="37">
        <v>1500</v>
      </c>
    </row>
    <row r="32" spans="1:24" x14ac:dyDescent="0.3">
      <c r="A32" s="36" t="s">
        <v>28</v>
      </c>
      <c r="B32" s="37">
        <v>1500</v>
      </c>
    </row>
    <row r="33" spans="1:2" x14ac:dyDescent="0.3">
      <c r="A33" s="36" t="s">
        <v>29</v>
      </c>
      <c r="B33" s="37">
        <v>1500</v>
      </c>
    </row>
    <row r="34" spans="1:2" x14ac:dyDescent="0.3">
      <c r="A34" s="36" t="s">
        <v>31</v>
      </c>
      <c r="B34" s="37">
        <v>1500</v>
      </c>
    </row>
    <row r="36" spans="1:2" x14ac:dyDescent="0.3">
      <c r="A36" s="35" t="s">
        <v>32</v>
      </c>
      <c r="B36" s="34">
        <v>2700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42CA-D002-43E6-A26C-86890848EADA}">
  <dimension ref="A1:FO46"/>
  <sheetViews>
    <sheetView workbookViewId="0">
      <selection activeCell="C13" sqref="C13"/>
    </sheetView>
  </sheetViews>
  <sheetFormatPr defaultRowHeight="14.4" x14ac:dyDescent="0.3"/>
  <cols>
    <col min="1" max="1" width="39.109375" customWidth="1"/>
    <col min="2" max="6" width="11" customWidth="1"/>
    <col min="7" max="7" width="11" bestFit="1" customWidth="1"/>
    <col min="8" max="12" width="11" customWidth="1"/>
    <col min="13" max="13" width="11" bestFit="1" customWidth="1"/>
    <col min="14" max="14" width="11.6640625" bestFit="1" customWidth="1"/>
    <col min="15" max="15" width="8" bestFit="1" customWidth="1"/>
    <col min="16" max="24" width="11" customWidth="1"/>
    <col min="25" max="25" width="11.6640625" bestFit="1" customWidth="1"/>
    <col min="26" max="26" width="10" bestFit="1" customWidth="1"/>
    <col min="27" max="36" width="9.5546875" customWidth="1"/>
    <col min="37" max="37" width="9.6640625" bestFit="1" customWidth="1"/>
    <col min="38" max="38" width="10.33203125" bestFit="1" customWidth="1"/>
    <col min="39" max="39" width="16.5546875" bestFit="1" customWidth="1"/>
    <col min="40" max="84" width="11.44140625" customWidth="1"/>
    <col min="85" max="85" width="11.44140625" bestFit="1" customWidth="1"/>
    <col min="86" max="117" width="11.44140625" customWidth="1"/>
    <col min="118" max="120" width="11.44140625" bestFit="1" customWidth="1"/>
    <col min="121" max="135" width="11.44140625" customWidth="1"/>
    <col min="136" max="138" width="11.44140625" bestFit="1" customWidth="1"/>
    <col min="139" max="147" width="11.44140625" customWidth="1"/>
    <col min="148" max="152" width="11.44140625" bestFit="1" customWidth="1"/>
    <col min="153" max="153" width="11.44140625" customWidth="1"/>
    <col min="154" max="155" width="11.44140625" bestFit="1" customWidth="1"/>
    <col min="156" max="156" width="11.44140625" customWidth="1"/>
    <col min="157" max="168" width="11.44140625" bestFit="1" customWidth="1"/>
    <col min="169" max="169" width="9.6640625" bestFit="1" customWidth="1"/>
    <col min="170" max="170" width="10.33203125" bestFit="1" customWidth="1"/>
    <col min="171" max="171" width="16.5546875" bestFit="1" customWidth="1"/>
  </cols>
  <sheetData>
    <row r="1" spans="1:171" ht="17.399999999999999" x14ac:dyDescent="0.3">
      <c r="A1" s="22" t="s">
        <v>17</v>
      </c>
    </row>
    <row r="2" spans="1:171" ht="15.6" x14ac:dyDescent="0.3">
      <c r="A2" s="39" t="s">
        <v>42</v>
      </c>
    </row>
    <row r="3" spans="1:171" s="2" customFormat="1" ht="17.399999999999999" x14ac:dyDescent="0.3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x14ac:dyDescent="0.3">
      <c r="A4" s="1"/>
      <c r="B4" s="3">
        <v>2020</v>
      </c>
      <c r="C4" s="3"/>
      <c r="D4" s="3"/>
      <c r="E4" s="3"/>
      <c r="F4" s="3">
        <v>2021</v>
      </c>
      <c r="G4" s="4"/>
      <c r="H4" s="3"/>
      <c r="I4" s="3"/>
      <c r="J4" s="3"/>
      <c r="K4" s="3"/>
      <c r="L4" s="3"/>
      <c r="M4" s="4"/>
    </row>
    <row r="5" spans="1:171" x14ac:dyDescent="0.3">
      <c r="A5" s="5" t="s">
        <v>0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20</v>
      </c>
    </row>
    <row r="6" spans="1:171" x14ac:dyDescent="0.3">
      <c r="A6" s="7" t="s">
        <v>19</v>
      </c>
      <c r="B6" s="9"/>
      <c r="C6" s="9"/>
      <c r="D6" s="9">
        <v>57000</v>
      </c>
      <c r="E6" s="9"/>
      <c r="F6" s="9"/>
      <c r="G6" s="9"/>
      <c r="H6" s="10"/>
      <c r="I6" s="10"/>
      <c r="J6" s="10"/>
      <c r="K6" s="10"/>
      <c r="L6" s="10"/>
      <c r="M6" s="10"/>
      <c r="N6" s="11">
        <f>SUM(B6:M6)</f>
        <v>57000</v>
      </c>
    </row>
    <row r="7" spans="1:171" x14ac:dyDescent="0.3">
      <c r="A7" s="7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1"/>
    </row>
    <row r="8" spans="1:171" x14ac:dyDescent="0.3">
      <c r="A8" s="12" t="s">
        <v>36</v>
      </c>
      <c r="B8" s="13">
        <f t="shared" ref="B8:N8" si="0">SUM(B6:B7)</f>
        <v>0</v>
      </c>
      <c r="C8" s="13">
        <f t="shared" si="0"/>
        <v>0</v>
      </c>
      <c r="D8" s="13">
        <f t="shared" si="0"/>
        <v>57000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57000</v>
      </c>
    </row>
    <row r="9" spans="1:171" x14ac:dyDescent="0.3">
      <c r="A9" s="7" t="s">
        <v>1</v>
      </c>
      <c r="B9" s="42">
        <f>1992+4700</f>
        <v>6692</v>
      </c>
      <c r="C9" s="43">
        <v>9950</v>
      </c>
      <c r="D9" s="9"/>
      <c r="E9" s="46">
        <v>10000</v>
      </c>
      <c r="F9" s="49">
        <v>28000</v>
      </c>
      <c r="G9" s="54">
        <v>2000</v>
      </c>
      <c r="H9" s="58">
        <v>1000</v>
      </c>
      <c r="I9" s="59">
        <v>4000</v>
      </c>
      <c r="J9" s="9"/>
      <c r="K9" s="60">
        <v>972</v>
      </c>
      <c r="L9" s="10"/>
      <c r="M9" s="10"/>
      <c r="N9" s="11">
        <f>SUM(B9:M9)</f>
        <v>62614</v>
      </c>
    </row>
    <row r="10" spans="1:171" x14ac:dyDescent="0.3">
      <c r="A10" s="7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1"/>
    </row>
    <row r="11" spans="1:171" x14ac:dyDescent="0.3">
      <c r="A11" s="12" t="s">
        <v>37</v>
      </c>
      <c r="B11" s="13">
        <f t="shared" ref="B11:N11" si="1">SUM(B9:B10)</f>
        <v>6692</v>
      </c>
      <c r="C11" s="13">
        <f t="shared" si="1"/>
        <v>9950</v>
      </c>
      <c r="D11" s="13">
        <f t="shared" si="1"/>
        <v>0</v>
      </c>
      <c r="E11" s="13">
        <f t="shared" si="1"/>
        <v>10000</v>
      </c>
      <c r="F11" s="13">
        <f t="shared" si="1"/>
        <v>28000</v>
      </c>
      <c r="G11" s="13">
        <f t="shared" si="1"/>
        <v>2000</v>
      </c>
      <c r="H11" s="13">
        <f t="shared" si="1"/>
        <v>1000</v>
      </c>
      <c r="I11" s="13">
        <f t="shared" si="1"/>
        <v>4000</v>
      </c>
      <c r="J11" s="13">
        <f t="shared" si="1"/>
        <v>0</v>
      </c>
      <c r="K11" s="13">
        <f t="shared" si="1"/>
        <v>972</v>
      </c>
      <c r="L11" s="13">
        <f t="shared" si="1"/>
        <v>0</v>
      </c>
      <c r="M11" s="13">
        <f t="shared" si="1"/>
        <v>0</v>
      </c>
      <c r="N11" s="13">
        <f t="shared" si="1"/>
        <v>62614</v>
      </c>
    </row>
    <row r="12" spans="1:171" x14ac:dyDescent="0.3">
      <c r="A12" s="7" t="s">
        <v>18</v>
      </c>
      <c r="B12" s="9"/>
      <c r="C12" s="9">
        <v>5456.01</v>
      </c>
      <c r="D12" s="9"/>
      <c r="E12" s="9"/>
      <c r="F12" s="9"/>
      <c r="G12" s="9"/>
      <c r="H12" s="10"/>
      <c r="I12" s="10"/>
      <c r="J12" s="10"/>
      <c r="K12" s="10"/>
      <c r="L12" s="10"/>
      <c r="M12" s="10"/>
      <c r="N12" s="11">
        <f>SUM(B12:M12)</f>
        <v>5456.01</v>
      </c>
    </row>
    <row r="13" spans="1:171" x14ac:dyDescent="0.3">
      <c r="A13" s="7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1"/>
    </row>
    <row r="14" spans="1:171" x14ac:dyDescent="0.3">
      <c r="A14" s="12" t="s">
        <v>38</v>
      </c>
      <c r="B14" s="13">
        <f t="shared" ref="B14:N14" si="2">SUM(B12:B13)</f>
        <v>0</v>
      </c>
      <c r="C14" s="13">
        <f t="shared" si="2"/>
        <v>5456.01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5456.01</v>
      </c>
    </row>
    <row r="15" spans="1:171" ht="15" thickBot="1" x14ac:dyDescent="0.35">
      <c r="A15" s="8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1"/>
    </row>
    <row r="16" spans="1:171" ht="15" thickBot="1" x14ac:dyDescent="0.35">
      <c r="A16" s="14" t="s">
        <v>2</v>
      </c>
      <c r="B16" s="15">
        <f t="shared" ref="B16:N16" si="3">SUM(B8-B11-B14)</f>
        <v>-6692</v>
      </c>
      <c r="C16" s="15">
        <f t="shared" si="3"/>
        <v>-15406.01</v>
      </c>
      <c r="D16" s="15">
        <f t="shared" si="3"/>
        <v>57000</v>
      </c>
      <c r="E16" s="15">
        <f t="shared" si="3"/>
        <v>-10000</v>
      </c>
      <c r="F16" s="15">
        <f t="shared" si="3"/>
        <v>-28000</v>
      </c>
      <c r="G16" s="15">
        <f t="shared" si="3"/>
        <v>-2000</v>
      </c>
      <c r="H16" s="15">
        <f t="shared" si="3"/>
        <v>-1000</v>
      </c>
      <c r="I16" s="15">
        <f t="shared" si="3"/>
        <v>-4000</v>
      </c>
      <c r="J16" s="15">
        <f t="shared" si="3"/>
        <v>0</v>
      </c>
      <c r="K16" s="15">
        <f t="shared" si="3"/>
        <v>-972</v>
      </c>
      <c r="L16" s="15">
        <f t="shared" si="3"/>
        <v>0</v>
      </c>
      <c r="M16" s="15">
        <f t="shared" si="3"/>
        <v>0</v>
      </c>
      <c r="N16" s="15">
        <f t="shared" si="3"/>
        <v>-11070.01</v>
      </c>
    </row>
    <row r="17" spans="1:24" ht="15" thickBot="1" x14ac:dyDescent="0.35"/>
    <row r="18" spans="1:24" ht="15" thickBot="1" x14ac:dyDescent="0.35">
      <c r="A18" s="16" t="s">
        <v>3</v>
      </c>
      <c r="B18" s="17">
        <f>'Sep 2019 to Aug 2020'!M20</f>
        <v>86983.38</v>
      </c>
      <c r="C18" s="17">
        <f t="shared" ref="C18:M18" si="4">SUM(B20)</f>
        <v>80291.38</v>
      </c>
      <c r="D18" s="17">
        <f t="shared" si="4"/>
        <v>64885.37</v>
      </c>
      <c r="E18" s="17">
        <f t="shared" si="4"/>
        <v>121885.37</v>
      </c>
      <c r="F18" s="17">
        <f t="shared" si="4"/>
        <v>111885.37</v>
      </c>
      <c r="G18" s="17">
        <f t="shared" si="4"/>
        <v>83885.37</v>
      </c>
      <c r="H18" s="17">
        <f t="shared" si="4"/>
        <v>81885.37</v>
      </c>
      <c r="I18" s="17">
        <f t="shared" si="4"/>
        <v>80885.37</v>
      </c>
      <c r="J18" s="17">
        <f t="shared" si="4"/>
        <v>76885.37</v>
      </c>
      <c r="K18" s="17">
        <f t="shared" si="4"/>
        <v>76885.37</v>
      </c>
      <c r="L18" s="17">
        <f t="shared" si="4"/>
        <v>75913.37</v>
      </c>
      <c r="M18" s="17">
        <f t="shared" si="4"/>
        <v>75913.37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thickBot="1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thickBot="1" x14ac:dyDescent="0.35">
      <c r="A20" s="16" t="s">
        <v>4</v>
      </c>
      <c r="B20" s="17">
        <f t="shared" ref="B20:M20" si="5">SUM(B16:B18)</f>
        <v>80291.38</v>
      </c>
      <c r="C20" s="17">
        <f t="shared" si="5"/>
        <v>64885.37</v>
      </c>
      <c r="D20" s="17">
        <f t="shared" si="5"/>
        <v>121885.37</v>
      </c>
      <c r="E20" s="17">
        <f t="shared" si="5"/>
        <v>111885.37</v>
      </c>
      <c r="F20" s="17">
        <f t="shared" si="5"/>
        <v>83885.37</v>
      </c>
      <c r="G20" s="17">
        <f t="shared" si="5"/>
        <v>81885.37</v>
      </c>
      <c r="H20" s="17">
        <f t="shared" si="5"/>
        <v>80885.37</v>
      </c>
      <c r="I20" s="17">
        <f t="shared" si="5"/>
        <v>76885.37</v>
      </c>
      <c r="J20" s="17">
        <f t="shared" si="5"/>
        <v>76885.37</v>
      </c>
      <c r="K20" s="17">
        <f t="shared" si="5"/>
        <v>75913.37</v>
      </c>
      <c r="L20" s="17">
        <f t="shared" si="5"/>
        <v>75913.37</v>
      </c>
      <c r="M20" s="17">
        <f t="shared" si="5"/>
        <v>75913.37</v>
      </c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</row>
    <row r="21" spans="1:24" x14ac:dyDescent="0.3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3" spans="1:24" x14ac:dyDescent="0.3">
      <c r="A23" s="36" t="s">
        <v>43</v>
      </c>
      <c r="B23" s="37">
        <v>1992</v>
      </c>
    </row>
    <row r="24" spans="1:24" x14ac:dyDescent="0.3">
      <c r="A24" s="36" t="s">
        <v>44</v>
      </c>
      <c r="B24" s="37">
        <v>4700</v>
      </c>
    </row>
    <row r="25" spans="1:24" x14ac:dyDescent="0.3">
      <c r="A25" s="44" t="s">
        <v>49</v>
      </c>
      <c r="B25" s="45">
        <v>1800</v>
      </c>
    </row>
    <row r="26" spans="1:24" x14ac:dyDescent="0.3">
      <c r="A26" s="44" t="s">
        <v>50</v>
      </c>
      <c r="B26" s="45">
        <v>8150</v>
      </c>
    </row>
    <row r="27" spans="1:24" x14ac:dyDescent="0.3">
      <c r="A27" s="47" t="s">
        <v>51</v>
      </c>
      <c r="B27" s="48">
        <v>10000</v>
      </c>
    </row>
    <row r="28" spans="1:24" x14ac:dyDescent="0.3">
      <c r="A28" s="50" t="s">
        <v>52</v>
      </c>
      <c r="B28" s="51">
        <v>15000</v>
      </c>
    </row>
    <row r="29" spans="1:24" x14ac:dyDescent="0.3">
      <c r="A29" s="50" t="s">
        <v>53</v>
      </c>
      <c r="B29" s="51">
        <v>1000</v>
      </c>
    </row>
    <row r="30" spans="1:24" x14ac:dyDescent="0.3">
      <c r="A30" s="50" t="s">
        <v>54</v>
      </c>
      <c r="B30" s="51">
        <v>1000</v>
      </c>
    </row>
    <row r="31" spans="1:24" x14ac:dyDescent="0.3">
      <c r="A31" s="50" t="s">
        <v>55</v>
      </c>
      <c r="B31" s="51">
        <v>1000</v>
      </c>
    </row>
    <row r="32" spans="1:24" x14ac:dyDescent="0.3">
      <c r="A32" s="50" t="s">
        <v>56</v>
      </c>
      <c r="B32" s="51">
        <v>1000</v>
      </c>
    </row>
    <row r="33" spans="1:2" x14ac:dyDescent="0.3">
      <c r="A33" s="50" t="s">
        <v>57</v>
      </c>
      <c r="B33" s="51">
        <v>1000</v>
      </c>
    </row>
    <row r="34" spans="1:2" x14ac:dyDescent="0.3">
      <c r="A34" s="50" t="s">
        <v>58</v>
      </c>
      <c r="B34" s="51">
        <v>1000</v>
      </c>
    </row>
    <row r="35" spans="1:2" x14ac:dyDescent="0.3">
      <c r="A35" s="52" t="s">
        <v>59</v>
      </c>
      <c r="B35" s="52">
        <v>1000</v>
      </c>
    </row>
    <row r="36" spans="1:2" x14ac:dyDescent="0.3">
      <c r="A36" s="53" t="s">
        <v>60</v>
      </c>
      <c r="B36" s="51">
        <v>1000</v>
      </c>
    </row>
    <row r="37" spans="1:2" x14ac:dyDescent="0.3">
      <c r="A37" s="52" t="s">
        <v>61</v>
      </c>
      <c r="B37" s="52">
        <v>1000</v>
      </c>
    </row>
    <row r="38" spans="1:2" x14ac:dyDescent="0.3">
      <c r="A38" s="52" t="s">
        <v>62</v>
      </c>
      <c r="B38" s="52">
        <v>1000</v>
      </c>
    </row>
    <row r="39" spans="1:2" x14ac:dyDescent="0.3">
      <c r="A39" s="52" t="s">
        <v>63</v>
      </c>
      <c r="B39" s="52">
        <v>1000</v>
      </c>
    </row>
    <row r="40" spans="1:2" x14ac:dyDescent="0.3">
      <c r="A40" s="52" t="s">
        <v>64</v>
      </c>
      <c r="B40" s="52">
        <v>1000</v>
      </c>
    </row>
    <row r="41" spans="1:2" x14ac:dyDescent="0.3">
      <c r="A41" s="52" t="s">
        <v>65</v>
      </c>
      <c r="B41" s="52">
        <v>1000</v>
      </c>
    </row>
    <row r="42" spans="1:2" x14ac:dyDescent="0.3">
      <c r="A42" s="55" t="s">
        <v>66</v>
      </c>
      <c r="B42" s="55">
        <v>1000</v>
      </c>
    </row>
    <row r="43" spans="1:2" x14ac:dyDescent="0.3">
      <c r="A43" s="55" t="s">
        <v>67</v>
      </c>
      <c r="B43" s="55">
        <v>1000</v>
      </c>
    </row>
    <row r="44" spans="1:2" x14ac:dyDescent="0.3">
      <c r="A44" s="56" t="s">
        <v>68</v>
      </c>
      <c r="B44" s="56">
        <v>1000</v>
      </c>
    </row>
    <row r="45" spans="1:2" x14ac:dyDescent="0.3">
      <c r="A45" s="57" t="s">
        <v>69</v>
      </c>
      <c r="B45" s="57">
        <v>4000</v>
      </c>
    </row>
    <row r="46" spans="1:2" x14ac:dyDescent="0.3">
      <c r="A46" s="61" t="s">
        <v>70</v>
      </c>
      <c r="B46" s="61">
        <v>972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0831-35C7-43E5-B6C9-A2F9A10B5B8B}">
  <sheetPr>
    <pageSetUpPr fitToPage="1"/>
  </sheetPr>
  <dimension ref="A1:FO36"/>
  <sheetViews>
    <sheetView workbookViewId="0">
      <selection activeCell="B6" sqref="B6"/>
    </sheetView>
  </sheetViews>
  <sheetFormatPr defaultRowHeight="14.4" x14ac:dyDescent="0.3"/>
  <cols>
    <col min="1" max="1" width="39.109375" customWidth="1"/>
    <col min="2" max="6" width="11" customWidth="1"/>
    <col min="7" max="7" width="11" bestFit="1" customWidth="1"/>
    <col min="8" max="12" width="11" customWidth="1"/>
    <col min="13" max="13" width="11" bestFit="1" customWidth="1"/>
    <col min="14" max="14" width="11.6640625" bestFit="1" customWidth="1"/>
    <col min="15" max="15" width="8" bestFit="1" customWidth="1"/>
    <col min="16" max="16" width="15.88671875" customWidth="1"/>
    <col min="17" max="24" width="11" customWidth="1"/>
    <col min="25" max="25" width="11.6640625" bestFit="1" customWidth="1"/>
    <col min="26" max="26" width="10" bestFit="1" customWidth="1"/>
    <col min="27" max="36" width="9.5546875" customWidth="1"/>
    <col min="37" max="37" width="9.6640625" bestFit="1" customWidth="1"/>
    <col min="38" max="38" width="10.33203125" bestFit="1" customWidth="1"/>
    <col min="39" max="39" width="16.5546875" bestFit="1" customWidth="1"/>
    <col min="40" max="84" width="11.44140625" customWidth="1"/>
    <col min="85" max="85" width="11.44140625" bestFit="1" customWidth="1"/>
    <col min="86" max="117" width="11.44140625" customWidth="1"/>
    <col min="118" max="120" width="11.44140625" bestFit="1" customWidth="1"/>
    <col min="121" max="135" width="11.44140625" customWidth="1"/>
    <col min="136" max="138" width="11.44140625" bestFit="1" customWidth="1"/>
    <col min="139" max="147" width="11.44140625" customWidth="1"/>
    <col min="148" max="152" width="11.44140625" bestFit="1" customWidth="1"/>
    <col min="153" max="153" width="11.44140625" customWidth="1"/>
    <col min="154" max="155" width="11.44140625" bestFit="1" customWidth="1"/>
    <col min="156" max="156" width="11.44140625" customWidth="1"/>
    <col min="157" max="168" width="11.44140625" bestFit="1" customWidth="1"/>
    <col min="169" max="169" width="9.6640625" bestFit="1" customWidth="1"/>
    <col min="170" max="170" width="10.33203125" bestFit="1" customWidth="1"/>
    <col min="171" max="171" width="16.5546875" bestFit="1" customWidth="1"/>
  </cols>
  <sheetData>
    <row r="1" spans="1:171" ht="17.399999999999999" x14ac:dyDescent="0.3">
      <c r="A1" s="22" t="s">
        <v>17</v>
      </c>
    </row>
    <row r="2" spans="1:171" ht="15.6" x14ac:dyDescent="0.3">
      <c r="A2" s="39" t="s">
        <v>45</v>
      </c>
    </row>
    <row r="3" spans="1:171" s="2" customFormat="1" ht="17.399999999999999" x14ac:dyDescent="0.3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x14ac:dyDescent="0.3">
      <c r="A4" s="1"/>
      <c r="B4" s="3">
        <v>2021</v>
      </c>
      <c r="C4" s="3"/>
      <c r="D4" s="3"/>
      <c r="E4" s="3"/>
      <c r="F4" s="3">
        <v>2022</v>
      </c>
      <c r="G4" s="4"/>
      <c r="H4" s="3"/>
      <c r="I4" s="3"/>
      <c r="J4" s="3"/>
      <c r="K4" s="3"/>
      <c r="L4" s="3"/>
      <c r="M4" s="4"/>
    </row>
    <row r="5" spans="1:171" x14ac:dyDescent="0.3">
      <c r="A5" s="5" t="s">
        <v>0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20</v>
      </c>
      <c r="P5" s="6" t="s">
        <v>71</v>
      </c>
    </row>
    <row r="6" spans="1:171" x14ac:dyDescent="0.3">
      <c r="A6" s="7" t="s">
        <v>19</v>
      </c>
      <c r="B6" s="9">
        <v>57500</v>
      </c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1">
        <f>SUM(B6:M6)</f>
        <v>57500</v>
      </c>
      <c r="P6" s="11">
        <f>SUM(N6+'Sep 2020 to Aug 2021'!N6+'Sep 2019 to Aug 2020'!N6+'Jun to Aug 2019'!E5)</f>
        <v>235257.4</v>
      </c>
    </row>
    <row r="7" spans="1:171" x14ac:dyDescent="0.3">
      <c r="A7" s="7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1"/>
      <c r="P7" s="11"/>
    </row>
    <row r="8" spans="1:171" x14ac:dyDescent="0.3">
      <c r="A8" s="12" t="s">
        <v>36</v>
      </c>
      <c r="B8" s="13">
        <f t="shared" ref="B8:N8" si="0">SUM(B6:B7)</f>
        <v>57500</v>
      </c>
      <c r="C8" s="13">
        <f t="shared" si="0"/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57500</v>
      </c>
      <c r="P8" s="13">
        <f>SUM(N8+'Sep 2020 to Aug 2021'!N8+'Sep 2019 to Aug 2020'!N8+'Jun to Aug 2019'!E7)</f>
        <v>235257.4</v>
      </c>
    </row>
    <row r="9" spans="1:171" x14ac:dyDescent="0.3">
      <c r="A9" s="7" t="s">
        <v>1</v>
      </c>
      <c r="B9" s="9"/>
      <c r="C9" s="9"/>
      <c r="D9" s="42">
        <v>10000</v>
      </c>
      <c r="E9" s="42">
        <v>2143</v>
      </c>
      <c r="F9" s="43">
        <f>1500+3000</f>
        <v>4500</v>
      </c>
      <c r="G9" s="9"/>
      <c r="H9" s="10"/>
      <c r="I9" s="10"/>
      <c r="J9" s="10"/>
      <c r="K9" s="10"/>
      <c r="L9" s="10"/>
      <c r="M9" s="10"/>
      <c r="N9" s="11">
        <f>SUM(B9:M9)</f>
        <v>16643</v>
      </c>
      <c r="P9" s="11">
        <f>SUM(N9+'Sep 2020 to Aug 2021'!N9+'Sep 2019 to Aug 2020'!N9+'Jun to Aug 2019'!E8)</f>
        <v>110457</v>
      </c>
    </row>
    <row r="10" spans="1:171" x14ac:dyDescent="0.3">
      <c r="A10" s="7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1"/>
      <c r="P10" s="11"/>
    </row>
    <row r="11" spans="1:171" x14ac:dyDescent="0.3">
      <c r="A11" s="12" t="s">
        <v>37</v>
      </c>
      <c r="B11" s="13">
        <f t="shared" ref="B11:N11" si="1">SUM(B9:B10)</f>
        <v>0</v>
      </c>
      <c r="C11" s="13">
        <f t="shared" si="1"/>
        <v>0</v>
      </c>
      <c r="D11" s="13">
        <f t="shared" si="1"/>
        <v>10000</v>
      </c>
      <c r="E11" s="13">
        <f t="shared" si="1"/>
        <v>2143</v>
      </c>
      <c r="F11" s="13">
        <f t="shared" si="1"/>
        <v>4500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16643</v>
      </c>
      <c r="P11" s="13">
        <f>SUM(N11+'Sep 2020 to Aug 2021'!N11+'Sep 2019 to Aug 2020'!N11+'Jun to Aug 2019'!E10)</f>
        <v>110457</v>
      </c>
    </row>
    <row r="12" spans="1:171" x14ac:dyDescent="0.3">
      <c r="A12" s="7" t="s">
        <v>18</v>
      </c>
      <c r="B12" s="9"/>
      <c r="C12" s="9"/>
      <c r="D12" s="9"/>
      <c r="E12" s="9"/>
      <c r="F12" s="9"/>
      <c r="G12" s="9"/>
      <c r="H12" s="9">
        <v>2967.2</v>
      </c>
      <c r="I12" s="9"/>
      <c r="J12" s="9"/>
      <c r="K12" s="9"/>
      <c r="L12" s="9"/>
      <c r="M12" s="9"/>
      <c r="N12" s="11">
        <f>SUM(B12:M12)</f>
        <v>2967.2</v>
      </c>
      <c r="P12" s="11">
        <f>SUM(N12+'Sep 2020 to Aug 2021'!N12+'Sep 2019 to Aug 2020'!N12+'Jun to Aug 2019'!E11)</f>
        <v>10997.23</v>
      </c>
    </row>
    <row r="13" spans="1:171" x14ac:dyDescent="0.3">
      <c r="A13" s="7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1"/>
      <c r="P13" s="11"/>
    </row>
    <row r="14" spans="1:171" x14ac:dyDescent="0.3">
      <c r="A14" s="12" t="s">
        <v>38</v>
      </c>
      <c r="B14" s="13">
        <f t="shared" ref="B14:N14" si="2">SUM(B12:B13)</f>
        <v>0</v>
      </c>
      <c r="C14" s="13">
        <f t="shared" si="2"/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2967.2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2967.2</v>
      </c>
      <c r="P14" s="13">
        <f>SUM(N14+'Sep 2020 to Aug 2021'!N14+'Sep 2019 to Aug 2020'!N14+'Jun to Aug 2019'!E13)</f>
        <v>10997.23</v>
      </c>
    </row>
    <row r="15" spans="1:171" ht="15" thickBot="1" x14ac:dyDescent="0.35">
      <c r="A15" s="8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1"/>
      <c r="P15" s="11"/>
    </row>
    <row r="16" spans="1:171" ht="15" thickBot="1" x14ac:dyDescent="0.35">
      <c r="A16" s="14" t="s">
        <v>2</v>
      </c>
      <c r="B16" s="15">
        <f t="shared" ref="B16:N16" si="3">SUM(B8-B11-B14)</f>
        <v>57500</v>
      </c>
      <c r="C16" s="15">
        <f t="shared" si="3"/>
        <v>0</v>
      </c>
      <c r="D16" s="15">
        <f t="shared" si="3"/>
        <v>-10000</v>
      </c>
      <c r="E16" s="15">
        <f t="shared" si="3"/>
        <v>-2143</v>
      </c>
      <c r="F16" s="15">
        <f t="shared" si="3"/>
        <v>-4500</v>
      </c>
      <c r="G16" s="15">
        <f t="shared" si="3"/>
        <v>0</v>
      </c>
      <c r="H16" s="15">
        <f t="shared" si="3"/>
        <v>-2967.2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37889.800000000003</v>
      </c>
      <c r="P16" s="15">
        <f>SUM(N16+'Sep 2020 to Aug 2021'!N16+'Sep 2019 to Aug 2020'!N16+'Jun to Aug 2019'!E15)</f>
        <v>113803.17000000001</v>
      </c>
    </row>
    <row r="17" spans="1:24" ht="15" thickBot="1" x14ac:dyDescent="0.35"/>
    <row r="18" spans="1:24" ht="15" thickBot="1" x14ac:dyDescent="0.35">
      <c r="A18" s="16" t="s">
        <v>3</v>
      </c>
      <c r="B18" s="17">
        <f>'Sep 2020 to Aug 2021'!M20</f>
        <v>75913.37</v>
      </c>
      <c r="C18" s="17">
        <f t="shared" ref="C18:M18" si="4">SUM(B20)</f>
        <v>133413.37</v>
      </c>
      <c r="D18" s="17">
        <f t="shared" si="4"/>
        <v>133413.37</v>
      </c>
      <c r="E18" s="17">
        <f t="shared" si="4"/>
        <v>123413.37</v>
      </c>
      <c r="F18" s="17">
        <f t="shared" si="4"/>
        <v>121270.37</v>
      </c>
      <c r="G18" s="17">
        <f t="shared" si="4"/>
        <v>116770.37</v>
      </c>
      <c r="H18" s="17">
        <f t="shared" si="4"/>
        <v>116770.37</v>
      </c>
      <c r="I18" s="17">
        <f t="shared" si="4"/>
        <v>113803.17</v>
      </c>
      <c r="J18" s="17">
        <f t="shared" si="4"/>
        <v>113803.17</v>
      </c>
      <c r="K18" s="17">
        <f t="shared" si="4"/>
        <v>113803.17</v>
      </c>
      <c r="L18" s="17">
        <f t="shared" si="4"/>
        <v>113803.17</v>
      </c>
      <c r="M18" s="17">
        <f t="shared" si="4"/>
        <v>113803.17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thickBot="1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thickBot="1" x14ac:dyDescent="0.35">
      <c r="A20" s="16" t="s">
        <v>4</v>
      </c>
      <c r="B20" s="17">
        <f t="shared" ref="B20:M20" si="5">SUM(B16:B18)</f>
        <v>133413.37</v>
      </c>
      <c r="C20" s="17">
        <f t="shared" si="5"/>
        <v>133413.37</v>
      </c>
      <c r="D20" s="17">
        <f t="shared" si="5"/>
        <v>123413.37</v>
      </c>
      <c r="E20" s="17">
        <f t="shared" si="5"/>
        <v>121270.37</v>
      </c>
      <c r="F20" s="17">
        <f t="shared" si="5"/>
        <v>116770.37</v>
      </c>
      <c r="G20" s="17">
        <f t="shared" si="5"/>
        <v>116770.37</v>
      </c>
      <c r="H20" s="17">
        <f t="shared" si="5"/>
        <v>113803.17</v>
      </c>
      <c r="I20" s="17">
        <f t="shared" si="5"/>
        <v>113803.17</v>
      </c>
      <c r="J20" s="17">
        <f t="shared" si="5"/>
        <v>113803.17</v>
      </c>
      <c r="K20" s="17">
        <f t="shared" si="5"/>
        <v>113803.17</v>
      </c>
      <c r="L20" s="17">
        <f t="shared" si="5"/>
        <v>113803.17</v>
      </c>
      <c r="M20" s="17">
        <f t="shared" si="5"/>
        <v>113803.17</v>
      </c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</row>
    <row r="21" spans="1:24" x14ac:dyDescent="0.3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3" spans="1:24" x14ac:dyDescent="0.3">
      <c r="A23" s="36" t="s">
        <v>47</v>
      </c>
      <c r="B23" s="37">
        <v>12143</v>
      </c>
    </row>
    <row r="24" spans="1:24" x14ac:dyDescent="0.3">
      <c r="A24" s="44" t="s">
        <v>48</v>
      </c>
      <c r="B24" s="45">
        <v>3000</v>
      </c>
    </row>
    <row r="25" spans="1:24" x14ac:dyDescent="0.3">
      <c r="A25" s="44" t="s">
        <v>46</v>
      </c>
      <c r="B25" s="45">
        <v>1500</v>
      </c>
    </row>
    <row r="26" spans="1:24" x14ac:dyDescent="0.3">
      <c r="A26" s="40"/>
      <c r="B26" s="28"/>
    </row>
    <row r="27" spans="1:24" x14ac:dyDescent="0.3">
      <c r="A27" s="40"/>
      <c r="B27" s="28"/>
    </row>
    <row r="28" spans="1:24" x14ac:dyDescent="0.3">
      <c r="A28" s="40"/>
      <c r="B28" s="28"/>
    </row>
    <row r="29" spans="1:24" x14ac:dyDescent="0.3">
      <c r="A29" s="40"/>
      <c r="B29" s="28"/>
    </row>
    <row r="30" spans="1:24" x14ac:dyDescent="0.3">
      <c r="A30" s="40"/>
      <c r="B30" s="28"/>
    </row>
    <row r="31" spans="1:24" x14ac:dyDescent="0.3">
      <c r="A31" s="40"/>
      <c r="B31" s="28"/>
    </row>
    <row r="32" spans="1:24" x14ac:dyDescent="0.3">
      <c r="A32" s="40"/>
      <c r="B32" s="28"/>
    </row>
    <row r="33" spans="1:2" x14ac:dyDescent="0.3">
      <c r="A33" s="40"/>
      <c r="B33" s="28"/>
    </row>
    <row r="34" spans="1:2" x14ac:dyDescent="0.3">
      <c r="A34" s="40"/>
      <c r="B34" s="28"/>
    </row>
    <row r="36" spans="1:2" x14ac:dyDescent="0.3">
      <c r="A36" s="41"/>
      <c r="B36" s="28"/>
    </row>
  </sheetData>
  <phoneticPr fontId="4" type="noConversion"/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FF44-53D5-4504-9CA9-3E1058CBDBB3}">
  <sheetPr>
    <pageSetUpPr fitToPage="1"/>
  </sheetPr>
  <dimension ref="A1:FO42"/>
  <sheetViews>
    <sheetView tabSelected="1" topLeftCell="A3" workbookViewId="0">
      <selection activeCell="M20" sqref="M20"/>
    </sheetView>
  </sheetViews>
  <sheetFormatPr defaultRowHeight="14.4" x14ac:dyDescent="0.3"/>
  <cols>
    <col min="1" max="1" width="39.109375" customWidth="1"/>
    <col min="2" max="6" width="11" customWidth="1"/>
    <col min="7" max="7" width="11" bestFit="1" customWidth="1"/>
    <col min="8" max="12" width="11" customWidth="1"/>
    <col min="13" max="13" width="11" bestFit="1" customWidth="1"/>
    <col min="14" max="14" width="11.6640625" bestFit="1" customWidth="1"/>
    <col min="15" max="15" width="8" bestFit="1" customWidth="1"/>
    <col min="16" max="16" width="15.88671875" customWidth="1"/>
    <col min="17" max="24" width="11" customWidth="1"/>
    <col min="25" max="25" width="11.6640625" bestFit="1" customWidth="1"/>
    <col min="26" max="26" width="10" bestFit="1" customWidth="1"/>
    <col min="27" max="36" width="9.5546875" customWidth="1"/>
    <col min="37" max="37" width="9.6640625" bestFit="1" customWidth="1"/>
    <col min="38" max="38" width="10.33203125" bestFit="1" customWidth="1"/>
    <col min="39" max="39" width="16.5546875" bestFit="1" customWidth="1"/>
    <col min="40" max="84" width="11.44140625" customWidth="1"/>
    <col min="85" max="85" width="11.44140625" bestFit="1" customWidth="1"/>
    <col min="86" max="117" width="11.44140625" customWidth="1"/>
    <col min="118" max="120" width="11.44140625" bestFit="1" customWidth="1"/>
    <col min="121" max="135" width="11.44140625" customWidth="1"/>
    <col min="136" max="138" width="11.44140625" bestFit="1" customWidth="1"/>
    <col min="139" max="147" width="11.44140625" customWidth="1"/>
    <col min="148" max="152" width="11.44140625" bestFit="1" customWidth="1"/>
    <col min="153" max="153" width="11.44140625" customWidth="1"/>
    <col min="154" max="155" width="11.44140625" bestFit="1" customWidth="1"/>
    <col min="156" max="156" width="11.44140625" customWidth="1"/>
    <col min="157" max="168" width="11.44140625" bestFit="1" customWidth="1"/>
    <col min="169" max="169" width="9.6640625" bestFit="1" customWidth="1"/>
    <col min="170" max="170" width="10.33203125" bestFit="1" customWidth="1"/>
    <col min="171" max="171" width="16.5546875" bestFit="1" customWidth="1"/>
  </cols>
  <sheetData>
    <row r="1" spans="1:171" ht="17.399999999999999" x14ac:dyDescent="0.3">
      <c r="A1" s="22" t="s">
        <v>17</v>
      </c>
    </row>
    <row r="2" spans="1:171" ht="15.6" x14ac:dyDescent="0.3">
      <c r="A2" s="39" t="s">
        <v>45</v>
      </c>
    </row>
    <row r="3" spans="1:171" s="2" customFormat="1" ht="17.399999999999999" x14ac:dyDescent="0.3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x14ac:dyDescent="0.3">
      <c r="A4" s="1"/>
      <c r="B4" s="3">
        <v>2022</v>
      </c>
      <c r="C4" s="3"/>
      <c r="D4" s="3"/>
      <c r="E4" s="3"/>
      <c r="F4" s="3">
        <v>2023</v>
      </c>
      <c r="G4" s="4"/>
      <c r="H4" s="3"/>
      <c r="I4" s="3"/>
      <c r="J4" s="3"/>
      <c r="K4" s="3"/>
      <c r="L4" s="3"/>
      <c r="M4" s="4"/>
    </row>
    <row r="5" spans="1:171" x14ac:dyDescent="0.3">
      <c r="A5" s="5" t="s">
        <v>0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20</v>
      </c>
      <c r="P5" s="6" t="s">
        <v>92</v>
      </c>
    </row>
    <row r="6" spans="1:171" x14ac:dyDescent="0.3">
      <c r="A6" s="7" t="s">
        <v>19</v>
      </c>
      <c r="B6" s="9">
        <v>62368.52</v>
      </c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1">
        <f>SUM(B6:M6)</f>
        <v>62368.52</v>
      </c>
      <c r="P6" s="11">
        <f>SUM(N6+'Sep 2020 to Aug 2021'!N6+'Sep 2019 to Aug 2020'!N6+'Jun to Aug 2019'!E5)</f>
        <v>240125.91999999998</v>
      </c>
    </row>
    <row r="7" spans="1:171" x14ac:dyDescent="0.3">
      <c r="A7" s="7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1"/>
      <c r="P7" s="11"/>
    </row>
    <row r="8" spans="1:171" x14ac:dyDescent="0.3">
      <c r="A8" s="12" t="s">
        <v>36</v>
      </c>
      <c r="B8" s="13">
        <f t="shared" ref="B8:N8" si="0">SUM(B6:B7)</f>
        <v>62368.52</v>
      </c>
      <c r="C8" s="13">
        <f t="shared" si="0"/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62368.52</v>
      </c>
      <c r="P8" s="13">
        <f>SUM(N8+'Sep 2020 to Aug 2021'!N8+'Sep 2019 to Aug 2020'!N8+'Jun to Aug 2019'!E7)</f>
        <v>240125.91999999998</v>
      </c>
    </row>
    <row r="9" spans="1:171" x14ac:dyDescent="0.3">
      <c r="A9" s="7" t="s">
        <v>1</v>
      </c>
      <c r="B9" s="9">
        <v>4000</v>
      </c>
      <c r="C9" s="9">
        <f>SUM(C24:C25)</f>
        <v>8000</v>
      </c>
      <c r="D9" s="66">
        <f>SUM(C26)</f>
        <v>1700</v>
      </c>
      <c r="E9" s="66">
        <f>SUM(C27:C39)</f>
        <v>23897.5</v>
      </c>
      <c r="F9" s="66">
        <f>SUM(C40)</f>
        <v>5000</v>
      </c>
      <c r="G9" s="9"/>
      <c r="H9" s="10"/>
      <c r="I9" s="10">
        <f>SUM(C41)</f>
        <v>2960</v>
      </c>
      <c r="J9" s="10"/>
      <c r="K9" s="10">
        <f>SUM(C42)</f>
        <v>1872.64</v>
      </c>
      <c r="L9" s="10"/>
      <c r="M9" s="10"/>
      <c r="N9" s="11">
        <f>SUM(B9:M9)</f>
        <v>47430.14</v>
      </c>
      <c r="P9" s="11">
        <f>SUM(N9+'Sep 2020 to Aug 2021'!N9+'Sep 2019 to Aug 2020'!N9+'Jun to Aug 2019'!E8)</f>
        <v>141244.14000000001</v>
      </c>
    </row>
    <row r="10" spans="1:171" x14ac:dyDescent="0.3">
      <c r="A10" s="7"/>
      <c r="B10" s="9">
        <v>0</v>
      </c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1"/>
      <c r="P10" s="11"/>
    </row>
    <row r="11" spans="1:171" x14ac:dyDescent="0.3">
      <c r="A11" s="12" t="s">
        <v>37</v>
      </c>
      <c r="B11" s="13">
        <f t="shared" ref="B11:N11" si="1">SUM(B9:B10)</f>
        <v>4000</v>
      </c>
      <c r="C11" s="13">
        <f t="shared" si="1"/>
        <v>8000</v>
      </c>
      <c r="D11" s="13">
        <f t="shared" si="1"/>
        <v>1700</v>
      </c>
      <c r="E11" s="13">
        <f t="shared" si="1"/>
        <v>23897.5</v>
      </c>
      <c r="F11" s="13">
        <f t="shared" si="1"/>
        <v>5000</v>
      </c>
      <c r="G11" s="13">
        <f t="shared" si="1"/>
        <v>0</v>
      </c>
      <c r="H11" s="13">
        <f t="shared" si="1"/>
        <v>0</v>
      </c>
      <c r="I11" s="13">
        <f t="shared" si="1"/>
        <v>2960</v>
      </c>
      <c r="J11" s="13">
        <f t="shared" si="1"/>
        <v>0</v>
      </c>
      <c r="K11" s="13">
        <f t="shared" si="1"/>
        <v>1872.64</v>
      </c>
      <c r="L11" s="13">
        <f t="shared" si="1"/>
        <v>0</v>
      </c>
      <c r="M11" s="13">
        <f t="shared" si="1"/>
        <v>0</v>
      </c>
      <c r="N11" s="13">
        <f t="shared" si="1"/>
        <v>47430.14</v>
      </c>
      <c r="P11" s="13">
        <f>SUM(N11+'Sep 2020 to Aug 2021'!N11+'Sep 2019 to Aug 2020'!N11+'Jun to Aug 2019'!E10)</f>
        <v>141244.14000000001</v>
      </c>
    </row>
    <row r="12" spans="1:171" x14ac:dyDescent="0.3">
      <c r="A12" s="7" t="s">
        <v>18</v>
      </c>
      <c r="B12" s="9"/>
      <c r="C12" s="9"/>
      <c r="D12" s="9"/>
      <c r="E12" s="9"/>
      <c r="F12" s="9">
        <v>5330.19</v>
      </c>
      <c r="G12" s="9"/>
      <c r="H12" s="9"/>
      <c r="I12" s="9"/>
      <c r="J12" s="9"/>
      <c r="K12" s="9"/>
      <c r="L12" s="9"/>
      <c r="M12" s="9">
        <v>796</v>
      </c>
      <c r="N12" s="11">
        <f>SUM(B12:M12)</f>
        <v>6126.19</v>
      </c>
      <c r="P12" s="11">
        <f>SUM(N12+'Sep 2020 to Aug 2021'!N12+'Sep 2019 to Aug 2020'!N12+'Jun to Aug 2019'!E11)</f>
        <v>14156.220000000001</v>
      </c>
    </row>
    <row r="13" spans="1:171" x14ac:dyDescent="0.3">
      <c r="A13" s="7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1"/>
      <c r="P13" s="11"/>
    </row>
    <row r="14" spans="1:171" x14ac:dyDescent="0.3">
      <c r="A14" s="12" t="s">
        <v>38</v>
      </c>
      <c r="B14" s="13">
        <f t="shared" ref="B14:N14" si="2">SUM(B12:B13)</f>
        <v>0</v>
      </c>
      <c r="C14" s="13">
        <f t="shared" si="2"/>
        <v>0</v>
      </c>
      <c r="D14" s="13">
        <f t="shared" si="2"/>
        <v>0</v>
      </c>
      <c r="E14" s="13">
        <f t="shared" si="2"/>
        <v>0</v>
      </c>
      <c r="F14" s="13">
        <f t="shared" si="2"/>
        <v>5330.19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796</v>
      </c>
      <c r="N14" s="13">
        <f t="shared" si="2"/>
        <v>6126.19</v>
      </c>
      <c r="P14" s="13">
        <f>SUM(N14+'Sep 2020 to Aug 2021'!N14+'Sep 2019 to Aug 2020'!N14+'Jun to Aug 2019'!E13)</f>
        <v>14156.220000000001</v>
      </c>
    </row>
    <row r="15" spans="1:171" ht="15" thickBot="1" x14ac:dyDescent="0.35">
      <c r="A15" s="8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1"/>
      <c r="P15" s="11"/>
    </row>
    <row r="16" spans="1:171" ht="15" thickBot="1" x14ac:dyDescent="0.35">
      <c r="A16" s="14" t="s">
        <v>2</v>
      </c>
      <c r="B16" s="15">
        <f t="shared" ref="B16:N16" si="3">SUM(B8-B11-B14)</f>
        <v>58368.52</v>
      </c>
      <c r="C16" s="15">
        <f t="shared" si="3"/>
        <v>-8000</v>
      </c>
      <c r="D16" s="15">
        <f t="shared" si="3"/>
        <v>-1700</v>
      </c>
      <c r="E16" s="15">
        <f t="shared" si="3"/>
        <v>-23897.5</v>
      </c>
      <c r="F16" s="15">
        <f t="shared" si="3"/>
        <v>-10330.189999999999</v>
      </c>
      <c r="G16" s="15">
        <f t="shared" si="3"/>
        <v>0</v>
      </c>
      <c r="H16" s="15">
        <f t="shared" si="3"/>
        <v>0</v>
      </c>
      <c r="I16" s="15">
        <f t="shared" si="3"/>
        <v>-2960</v>
      </c>
      <c r="J16" s="15">
        <f t="shared" si="3"/>
        <v>0</v>
      </c>
      <c r="K16" s="15">
        <f t="shared" si="3"/>
        <v>-1872.64</v>
      </c>
      <c r="L16" s="15">
        <f t="shared" si="3"/>
        <v>0</v>
      </c>
      <c r="M16" s="15">
        <f t="shared" si="3"/>
        <v>-796</v>
      </c>
      <c r="N16" s="15">
        <f t="shared" si="3"/>
        <v>8812.1899999999987</v>
      </c>
      <c r="P16" s="15">
        <f>SUM(N16+'Sep 2020 to Aug 2021'!N16+'Sep 2019 to Aug 2020'!N16+'Jun to Aug 2019'!E15)</f>
        <v>84725.56</v>
      </c>
    </row>
    <row r="17" spans="1:24" ht="15" thickBot="1" x14ac:dyDescent="0.35"/>
    <row r="18" spans="1:24" ht="15" thickBot="1" x14ac:dyDescent="0.35">
      <c r="A18" s="16" t="s">
        <v>3</v>
      </c>
      <c r="B18" s="17">
        <f>'Sep 2021 to Aug 2022'!M20</f>
        <v>113803.17</v>
      </c>
      <c r="C18" s="17">
        <f t="shared" ref="C18:M18" si="4">SUM(B20)</f>
        <v>172171.69</v>
      </c>
      <c r="D18" s="17">
        <f t="shared" si="4"/>
        <v>164171.69</v>
      </c>
      <c r="E18" s="17">
        <f t="shared" si="4"/>
        <v>162471.69</v>
      </c>
      <c r="F18" s="17">
        <f t="shared" si="4"/>
        <v>138574.19</v>
      </c>
      <c r="G18" s="17">
        <f t="shared" si="4"/>
        <v>128244</v>
      </c>
      <c r="H18" s="17">
        <f t="shared" si="4"/>
        <v>128244</v>
      </c>
      <c r="I18" s="17">
        <f t="shared" si="4"/>
        <v>128244</v>
      </c>
      <c r="J18" s="17">
        <f t="shared" si="4"/>
        <v>125284</v>
      </c>
      <c r="K18" s="17">
        <f t="shared" si="4"/>
        <v>125284</v>
      </c>
      <c r="L18" s="17">
        <f t="shared" si="4"/>
        <v>123411.36</v>
      </c>
      <c r="M18" s="17">
        <f t="shared" si="4"/>
        <v>123411.36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thickBot="1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thickBot="1" x14ac:dyDescent="0.35">
      <c r="A20" s="16" t="s">
        <v>4</v>
      </c>
      <c r="B20" s="17">
        <f t="shared" ref="B20:M20" si="5">SUM(B16:B18)</f>
        <v>172171.69</v>
      </c>
      <c r="C20" s="17">
        <f t="shared" si="5"/>
        <v>164171.69</v>
      </c>
      <c r="D20" s="17">
        <f t="shared" si="5"/>
        <v>162471.69</v>
      </c>
      <c r="E20" s="17">
        <f t="shared" si="5"/>
        <v>138574.19</v>
      </c>
      <c r="F20" s="17">
        <f t="shared" si="5"/>
        <v>128244</v>
      </c>
      <c r="G20" s="17">
        <f t="shared" si="5"/>
        <v>128244</v>
      </c>
      <c r="H20" s="17">
        <f t="shared" si="5"/>
        <v>128244</v>
      </c>
      <c r="I20" s="17">
        <f t="shared" si="5"/>
        <v>125284</v>
      </c>
      <c r="J20" s="17">
        <f t="shared" si="5"/>
        <v>125284</v>
      </c>
      <c r="K20" s="17">
        <f t="shared" si="5"/>
        <v>123411.36</v>
      </c>
      <c r="L20" s="17">
        <f t="shared" si="5"/>
        <v>123411.36</v>
      </c>
      <c r="M20" s="17">
        <f t="shared" si="5"/>
        <v>122615.36</v>
      </c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</row>
    <row r="21" spans="1:24" x14ac:dyDescent="0.3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3" spans="1:24" x14ac:dyDescent="0.3">
      <c r="A23" s="62">
        <v>44810</v>
      </c>
      <c r="B23" s="63" t="s">
        <v>72</v>
      </c>
      <c r="C23" s="63">
        <v>4000</v>
      </c>
    </row>
    <row r="24" spans="1:24" x14ac:dyDescent="0.3">
      <c r="A24" s="64">
        <v>44847</v>
      </c>
      <c r="B24" s="65" t="s">
        <v>73</v>
      </c>
      <c r="C24" s="65">
        <v>4000</v>
      </c>
    </row>
    <row r="25" spans="1:24" x14ac:dyDescent="0.3">
      <c r="A25" s="62">
        <v>44848</v>
      </c>
      <c r="B25" s="63" t="s">
        <v>74</v>
      </c>
      <c r="C25" s="63">
        <v>4000</v>
      </c>
    </row>
    <row r="26" spans="1:24" x14ac:dyDescent="0.3">
      <c r="A26" s="64">
        <v>44876</v>
      </c>
      <c r="B26" s="65" t="s">
        <v>75</v>
      </c>
      <c r="C26" s="65">
        <v>1700</v>
      </c>
    </row>
    <row r="27" spans="1:24" x14ac:dyDescent="0.3">
      <c r="A27" s="62">
        <v>44900</v>
      </c>
      <c r="B27" s="63" t="s">
        <v>76</v>
      </c>
      <c r="C27" s="63">
        <v>5897.5</v>
      </c>
    </row>
    <row r="28" spans="1:24" x14ac:dyDescent="0.3">
      <c r="A28" s="64">
        <v>44897</v>
      </c>
      <c r="B28" s="65" t="s">
        <v>77</v>
      </c>
      <c r="C28" s="65">
        <v>1500</v>
      </c>
    </row>
    <row r="29" spans="1:24" x14ac:dyDescent="0.3">
      <c r="A29" s="62">
        <v>44897</v>
      </c>
      <c r="B29" s="63" t="s">
        <v>78</v>
      </c>
      <c r="C29" s="63">
        <v>1500</v>
      </c>
    </row>
    <row r="30" spans="1:24" x14ac:dyDescent="0.3">
      <c r="A30" s="64">
        <v>44897</v>
      </c>
      <c r="B30" s="65" t="s">
        <v>79</v>
      </c>
      <c r="C30" s="65">
        <v>1500</v>
      </c>
    </row>
    <row r="31" spans="1:24" x14ac:dyDescent="0.3">
      <c r="A31" s="62">
        <v>44904</v>
      </c>
      <c r="B31" s="63" t="s">
        <v>80</v>
      </c>
      <c r="C31" s="63">
        <v>1500</v>
      </c>
    </row>
    <row r="32" spans="1:24" x14ac:dyDescent="0.3">
      <c r="A32" s="64">
        <v>44904</v>
      </c>
      <c r="B32" s="65" t="s">
        <v>81</v>
      </c>
      <c r="C32" s="65">
        <v>1500</v>
      </c>
    </row>
    <row r="33" spans="1:3" x14ac:dyDescent="0.3">
      <c r="A33" s="62">
        <v>44897</v>
      </c>
      <c r="B33" s="63" t="s">
        <v>82</v>
      </c>
      <c r="C33" s="63">
        <v>1500</v>
      </c>
    </row>
    <row r="34" spans="1:3" x14ac:dyDescent="0.3">
      <c r="A34" s="64">
        <v>44897</v>
      </c>
      <c r="B34" s="65" t="s">
        <v>83</v>
      </c>
      <c r="C34" s="65">
        <v>1500</v>
      </c>
    </row>
    <row r="35" spans="1:3" x14ac:dyDescent="0.3">
      <c r="A35" s="62">
        <v>44897</v>
      </c>
      <c r="B35" s="63" t="s">
        <v>84</v>
      </c>
      <c r="C35" s="63">
        <v>1500</v>
      </c>
    </row>
    <row r="36" spans="1:3" x14ac:dyDescent="0.3">
      <c r="A36" s="64">
        <v>44897</v>
      </c>
      <c r="B36" s="65" t="s">
        <v>85</v>
      </c>
      <c r="C36" s="65">
        <v>1500</v>
      </c>
    </row>
    <row r="37" spans="1:3" x14ac:dyDescent="0.3">
      <c r="A37" s="62">
        <v>44897</v>
      </c>
      <c r="B37" s="63" t="s">
        <v>86</v>
      </c>
      <c r="C37" s="63">
        <v>1500</v>
      </c>
    </row>
    <row r="38" spans="1:3" x14ac:dyDescent="0.3">
      <c r="A38" s="64">
        <v>44897</v>
      </c>
      <c r="B38" s="65" t="s">
        <v>87</v>
      </c>
      <c r="C38" s="65">
        <v>1500</v>
      </c>
    </row>
    <row r="39" spans="1:3" x14ac:dyDescent="0.3">
      <c r="A39" s="62">
        <v>44897</v>
      </c>
      <c r="B39" s="63" t="s">
        <v>88</v>
      </c>
      <c r="C39" s="63">
        <v>1500</v>
      </c>
    </row>
    <row r="40" spans="1:3" x14ac:dyDescent="0.3">
      <c r="A40" s="64">
        <v>44943</v>
      </c>
      <c r="B40" s="65" t="s">
        <v>89</v>
      </c>
      <c r="C40" s="65">
        <v>5000</v>
      </c>
    </row>
    <row r="41" spans="1:3" x14ac:dyDescent="0.3">
      <c r="A41" s="62">
        <v>45027</v>
      </c>
      <c r="B41" s="63" t="s">
        <v>90</v>
      </c>
      <c r="C41" s="63">
        <v>2960</v>
      </c>
    </row>
    <row r="42" spans="1:3" x14ac:dyDescent="0.3">
      <c r="A42" s="64">
        <v>45082</v>
      </c>
      <c r="B42" s="65" t="s">
        <v>91</v>
      </c>
      <c r="C42" s="65">
        <v>1872.64</v>
      </c>
    </row>
  </sheetData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528F5-9180-4B05-A1C9-53C52E2425AB}">
  <sheetPr>
    <pageSetUpPr fitToPage="1"/>
  </sheetPr>
  <dimension ref="A1:FO42"/>
  <sheetViews>
    <sheetView workbookViewId="0">
      <selection activeCell="M20" sqref="M20"/>
    </sheetView>
  </sheetViews>
  <sheetFormatPr defaultRowHeight="14.4" x14ac:dyDescent="0.3"/>
  <cols>
    <col min="1" max="1" width="39.109375" customWidth="1"/>
    <col min="2" max="6" width="11" customWidth="1"/>
    <col min="7" max="7" width="11" bestFit="1" customWidth="1"/>
    <col min="8" max="12" width="11" customWidth="1"/>
    <col min="13" max="13" width="11" bestFit="1" customWidth="1"/>
    <col min="14" max="14" width="11.6640625" bestFit="1" customWidth="1"/>
    <col min="15" max="15" width="8" bestFit="1" customWidth="1"/>
    <col min="16" max="16" width="15.88671875" customWidth="1"/>
    <col min="17" max="24" width="11" customWidth="1"/>
    <col min="25" max="25" width="11.6640625" bestFit="1" customWidth="1"/>
    <col min="26" max="26" width="10" bestFit="1" customWidth="1"/>
    <col min="27" max="36" width="9.5546875" customWidth="1"/>
    <col min="37" max="37" width="9.6640625" bestFit="1" customWidth="1"/>
    <col min="38" max="38" width="10.33203125" bestFit="1" customWidth="1"/>
    <col min="39" max="39" width="16.5546875" bestFit="1" customWidth="1"/>
    <col min="40" max="84" width="11.44140625" customWidth="1"/>
    <col min="85" max="85" width="11.44140625" bestFit="1" customWidth="1"/>
    <col min="86" max="117" width="11.44140625" customWidth="1"/>
    <col min="118" max="120" width="11.44140625" bestFit="1" customWidth="1"/>
    <col min="121" max="135" width="11.44140625" customWidth="1"/>
    <col min="136" max="138" width="11.44140625" bestFit="1" customWidth="1"/>
    <col min="139" max="147" width="11.44140625" customWidth="1"/>
    <col min="148" max="152" width="11.44140625" bestFit="1" customWidth="1"/>
    <col min="153" max="153" width="11.44140625" customWidth="1"/>
    <col min="154" max="155" width="11.44140625" bestFit="1" customWidth="1"/>
    <col min="156" max="156" width="11.44140625" customWidth="1"/>
    <col min="157" max="168" width="11.44140625" bestFit="1" customWidth="1"/>
    <col min="169" max="169" width="9.6640625" bestFit="1" customWidth="1"/>
    <col min="170" max="170" width="10.33203125" bestFit="1" customWidth="1"/>
    <col min="171" max="171" width="16.5546875" bestFit="1" customWidth="1"/>
  </cols>
  <sheetData>
    <row r="1" spans="1:171" ht="17.399999999999999" x14ac:dyDescent="0.3">
      <c r="A1" s="22" t="s">
        <v>17</v>
      </c>
    </row>
    <row r="2" spans="1:171" ht="15.6" x14ac:dyDescent="0.3">
      <c r="A2" s="39" t="s">
        <v>98</v>
      </c>
    </row>
    <row r="3" spans="1:171" s="2" customFormat="1" ht="17.399999999999999" x14ac:dyDescent="0.3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x14ac:dyDescent="0.3">
      <c r="A4" s="1"/>
      <c r="B4" s="3">
        <v>2023</v>
      </c>
      <c r="C4" s="3"/>
      <c r="D4" s="3"/>
      <c r="E4" s="3"/>
      <c r="F4" s="3">
        <v>2024</v>
      </c>
      <c r="G4" s="4"/>
      <c r="H4" s="3"/>
      <c r="I4" s="3"/>
      <c r="J4" s="3"/>
      <c r="K4" s="3"/>
      <c r="L4" s="3"/>
      <c r="M4" s="4"/>
    </row>
    <row r="5" spans="1:171" x14ac:dyDescent="0.3">
      <c r="A5" s="5" t="s">
        <v>0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20</v>
      </c>
      <c r="P5" s="6" t="s">
        <v>97</v>
      </c>
    </row>
    <row r="6" spans="1:171" x14ac:dyDescent="0.3">
      <c r="A6" s="7" t="s">
        <v>19</v>
      </c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1">
        <f>SUM(B6:M6)</f>
        <v>0</v>
      </c>
      <c r="P6" s="11">
        <f>SUM(N6+'Sep 2020 to Aug 2021'!N6+'Sep 2019 to Aug 2020'!N6+'Jun to Aug 2019'!E5)</f>
        <v>177757.4</v>
      </c>
    </row>
    <row r="7" spans="1:171" x14ac:dyDescent="0.3">
      <c r="A7" s="7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1"/>
      <c r="P7" s="11"/>
    </row>
    <row r="8" spans="1:171" x14ac:dyDescent="0.3">
      <c r="A8" s="12" t="s">
        <v>36</v>
      </c>
      <c r="B8" s="13">
        <f t="shared" ref="B8:N8" si="0">SUM(B6:B7)</f>
        <v>0</v>
      </c>
      <c r="C8" s="13">
        <f t="shared" si="0"/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P8" s="13">
        <f>SUM(N8+'Sep 2020 to Aug 2021'!N8+'Sep 2019 to Aug 2020'!N8+'Jun to Aug 2019'!E7)</f>
        <v>177757.4</v>
      </c>
    </row>
    <row r="9" spans="1:171" x14ac:dyDescent="0.3">
      <c r="A9" s="7" t="s">
        <v>1</v>
      </c>
      <c r="B9" s="9"/>
      <c r="C9" s="9"/>
      <c r="D9" s="66"/>
      <c r="E9" s="66"/>
      <c r="F9" s="66"/>
      <c r="G9" s="9"/>
      <c r="H9" s="10"/>
      <c r="I9" s="10"/>
      <c r="J9" s="10"/>
      <c r="K9" s="10"/>
      <c r="L9" s="10"/>
      <c r="M9" s="10"/>
      <c r="N9" s="11"/>
      <c r="P9" s="11">
        <f>SUM(N9+'Sep 2020 to Aug 2021'!N9+'Sep 2019 to Aug 2020'!N9+'Jun to Aug 2019'!E8)</f>
        <v>93814</v>
      </c>
    </row>
    <row r="10" spans="1:171" x14ac:dyDescent="0.3">
      <c r="A10" s="7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1"/>
      <c r="P10" s="11"/>
    </row>
    <row r="11" spans="1:171" x14ac:dyDescent="0.3">
      <c r="A11" s="12" t="s">
        <v>37</v>
      </c>
      <c r="B11" s="13">
        <f t="shared" ref="B11:N11" si="1">SUM(B9:B10)</f>
        <v>0</v>
      </c>
      <c r="C11" s="13">
        <f t="shared" si="1"/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P11" s="13">
        <f>SUM(N11+'Sep 2020 to Aug 2021'!N11+'Sep 2019 to Aug 2020'!N11+'Jun to Aug 2019'!E10)</f>
        <v>93814</v>
      </c>
    </row>
    <row r="12" spans="1:171" x14ac:dyDescent="0.3">
      <c r="A12" s="7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>
        <f>SUM(B12:M12)</f>
        <v>0</v>
      </c>
      <c r="P12" s="11">
        <f>SUM(N12+'Sep 2020 to Aug 2021'!N12+'Sep 2019 to Aug 2020'!N12+'Jun to Aug 2019'!E11)</f>
        <v>8030.0300000000007</v>
      </c>
    </row>
    <row r="13" spans="1:171" x14ac:dyDescent="0.3">
      <c r="A13" s="7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1"/>
      <c r="P13" s="11"/>
    </row>
    <row r="14" spans="1:171" x14ac:dyDescent="0.3">
      <c r="A14" s="12" t="s">
        <v>38</v>
      </c>
      <c r="B14" s="13">
        <f t="shared" ref="B14:N14" si="2">SUM(B12:B13)</f>
        <v>0</v>
      </c>
      <c r="C14" s="13">
        <f t="shared" si="2"/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P14" s="13">
        <f>SUM(N14+'Sep 2020 to Aug 2021'!N14+'Sep 2019 to Aug 2020'!N14+'Jun to Aug 2019'!E13)</f>
        <v>8030.0300000000007</v>
      </c>
    </row>
    <row r="15" spans="1:171" ht="15" thickBot="1" x14ac:dyDescent="0.35">
      <c r="A15" s="8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1"/>
      <c r="P15" s="11"/>
    </row>
    <row r="16" spans="1:171" ht="15" thickBot="1" x14ac:dyDescent="0.35">
      <c r="A16" s="14" t="s">
        <v>2</v>
      </c>
      <c r="B16" s="15">
        <f t="shared" ref="B16:N16" si="3">SUM(B8-B11-B14)</f>
        <v>0</v>
      </c>
      <c r="C16" s="15">
        <f t="shared" si="3"/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P16" s="15">
        <f>SUM(N16+'Sep 2020 to Aug 2021'!N16+'Sep 2019 to Aug 2020'!N16+'Jun to Aug 2019'!E15)</f>
        <v>75913.37</v>
      </c>
    </row>
    <row r="17" spans="1:24" ht="15" thickBot="1" x14ac:dyDescent="0.35"/>
    <row r="18" spans="1:24" ht="15" thickBot="1" x14ac:dyDescent="0.35">
      <c r="A18" s="16" t="s">
        <v>3</v>
      </c>
      <c r="B18" s="17">
        <v>122615.36</v>
      </c>
      <c r="C18" s="17">
        <f t="shared" ref="C18:M18" si="4">SUM(B20)</f>
        <v>122615.36</v>
      </c>
      <c r="D18" s="17">
        <f t="shared" si="4"/>
        <v>122615.36</v>
      </c>
      <c r="E18" s="17">
        <f t="shared" si="4"/>
        <v>122615.36</v>
      </c>
      <c r="F18" s="17">
        <f t="shared" si="4"/>
        <v>122615.36</v>
      </c>
      <c r="G18" s="17">
        <f t="shared" si="4"/>
        <v>122615.36</v>
      </c>
      <c r="H18" s="17">
        <f t="shared" si="4"/>
        <v>122615.36</v>
      </c>
      <c r="I18" s="17">
        <f t="shared" si="4"/>
        <v>122615.36</v>
      </c>
      <c r="J18" s="17">
        <f t="shared" si="4"/>
        <v>122615.36</v>
      </c>
      <c r="K18" s="17">
        <f t="shared" si="4"/>
        <v>122615.36</v>
      </c>
      <c r="L18" s="17">
        <f t="shared" si="4"/>
        <v>122615.36</v>
      </c>
      <c r="M18" s="17">
        <f t="shared" si="4"/>
        <v>122615.36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 thickBot="1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" thickBot="1" x14ac:dyDescent="0.35">
      <c r="A20" s="16" t="s">
        <v>4</v>
      </c>
      <c r="B20" s="17">
        <f t="shared" ref="B20:M20" si="5">SUM(B16:B18)</f>
        <v>122615.36</v>
      </c>
      <c r="C20" s="17">
        <f t="shared" si="5"/>
        <v>122615.36</v>
      </c>
      <c r="D20" s="17">
        <f t="shared" si="5"/>
        <v>122615.36</v>
      </c>
      <c r="E20" s="17">
        <f t="shared" si="5"/>
        <v>122615.36</v>
      </c>
      <c r="F20" s="17">
        <f t="shared" si="5"/>
        <v>122615.36</v>
      </c>
      <c r="G20" s="17">
        <f t="shared" si="5"/>
        <v>122615.36</v>
      </c>
      <c r="H20" s="17">
        <f t="shared" si="5"/>
        <v>122615.36</v>
      </c>
      <c r="I20" s="17">
        <f t="shared" si="5"/>
        <v>122615.36</v>
      </c>
      <c r="J20" s="17">
        <f t="shared" si="5"/>
        <v>122615.36</v>
      </c>
      <c r="K20" s="17">
        <f t="shared" si="5"/>
        <v>122615.36</v>
      </c>
      <c r="L20" s="17">
        <f t="shared" si="5"/>
        <v>122615.36</v>
      </c>
      <c r="M20" s="17">
        <f t="shared" si="5"/>
        <v>122615.36</v>
      </c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</row>
    <row r="21" spans="1:24" x14ac:dyDescent="0.3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3" spans="1:24" x14ac:dyDescent="0.3">
      <c r="A23" s="62">
        <v>44810</v>
      </c>
      <c r="B23" s="63" t="s">
        <v>72</v>
      </c>
      <c r="C23" s="63">
        <v>4000</v>
      </c>
      <c r="G23" t="s">
        <v>93</v>
      </c>
    </row>
    <row r="24" spans="1:24" x14ac:dyDescent="0.3">
      <c r="A24" s="64">
        <v>44847</v>
      </c>
      <c r="B24" s="65" t="s">
        <v>73</v>
      </c>
      <c r="C24" s="65">
        <v>4000</v>
      </c>
      <c r="G24" t="s">
        <v>99</v>
      </c>
    </row>
    <row r="25" spans="1:24" x14ac:dyDescent="0.3">
      <c r="A25" s="62">
        <v>44848</v>
      </c>
      <c r="B25" s="63" t="s">
        <v>74</v>
      </c>
      <c r="C25" s="63">
        <v>4000</v>
      </c>
      <c r="G25" t="s">
        <v>100</v>
      </c>
    </row>
    <row r="26" spans="1:24" x14ac:dyDescent="0.3">
      <c r="A26" s="64">
        <v>44876</v>
      </c>
      <c r="B26" s="65" t="s">
        <v>75</v>
      </c>
      <c r="C26" s="65">
        <v>1700</v>
      </c>
      <c r="G26" t="s">
        <v>95</v>
      </c>
    </row>
    <row r="27" spans="1:24" x14ac:dyDescent="0.3">
      <c r="A27" s="62">
        <v>44900</v>
      </c>
      <c r="B27" s="63" t="s">
        <v>76</v>
      </c>
      <c r="C27" s="63">
        <v>5897.5</v>
      </c>
      <c r="G27" t="s">
        <v>96</v>
      </c>
    </row>
    <row r="28" spans="1:24" x14ac:dyDescent="0.3">
      <c r="A28" s="64">
        <v>44897</v>
      </c>
      <c r="B28" s="65" t="s">
        <v>77</v>
      </c>
      <c r="C28" s="65">
        <v>1500</v>
      </c>
    </row>
    <row r="29" spans="1:24" x14ac:dyDescent="0.3">
      <c r="A29" s="62">
        <v>44897</v>
      </c>
      <c r="B29" s="63" t="s">
        <v>78</v>
      </c>
      <c r="C29" s="63">
        <v>1500</v>
      </c>
      <c r="G29" t="s">
        <v>94</v>
      </c>
    </row>
    <row r="30" spans="1:24" x14ac:dyDescent="0.3">
      <c r="A30" s="64">
        <v>44897</v>
      </c>
      <c r="B30" s="65" t="s">
        <v>79</v>
      </c>
      <c r="C30" s="65">
        <v>1500</v>
      </c>
    </row>
    <row r="31" spans="1:24" x14ac:dyDescent="0.3">
      <c r="A31" s="62">
        <v>44904</v>
      </c>
      <c r="B31" s="63" t="s">
        <v>80</v>
      </c>
      <c r="C31" s="63">
        <v>1500</v>
      </c>
    </row>
    <row r="32" spans="1:24" x14ac:dyDescent="0.3">
      <c r="A32" s="64">
        <v>44904</v>
      </c>
      <c r="B32" s="65" t="s">
        <v>81</v>
      </c>
      <c r="C32" s="65">
        <v>1500</v>
      </c>
    </row>
    <row r="33" spans="1:3" x14ac:dyDescent="0.3">
      <c r="A33" s="62">
        <v>44897</v>
      </c>
      <c r="B33" s="63" t="s">
        <v>82</v>
      </c>
      <c r="C33" s="63">
        <v>1500</v>
      </c>
    </row>
    <row r="34" spans="1:3" x14ac:dyDescent="0.3">
      <c r="A34" s="64">
        <v>44897</v>
      </c>
      <c r="B34" s="65" t="s">
        <v>83</v>
      </c>
      <c r="C34" s="65">
        <v>1500</v>
      </c>
    </row>
    <row r="35" spans="1:3" x14ac:dyDescent="0.3">
      <c r="A35" s="62">
        <v>44897</v>
      </c>
      <c r="B35" s="63" t="s">
        <v>84</v>
      </c>
      <c r="C35" s="63">
        <v>1500</v>
      </c>
    </row>
    <row r="36" spans="1:3" x14ac:dyDescent="0.3">
      <c r="A36" s="64">
        <v>44897</v>
      </c>
      <c r="B36" s="65" t="s">
        <v>85</v>
      </c>
      <c r="C36" s="65">
        <v>1500</v>
      </c>
    </row>
    <row r="37" spans="1:3" x14ac:dyDescent="0.3">
      <c r="A37" s="62">
        <v>44897</v>
      </c>
      <c r="B37" s="63" t="s">
        <v>86</v>
      </c>
      <c r="C37" s="63">
        <v>1500</v>
      </c>
    </row>
    <row r="38" spans="1:3" x14ac:dyDescent="0.3">
      <c r="A38" s="64">
        <v>44897</v>
      </c>
      <c r="B38" s="65" t="s">
        <v>87</v>
      </c>
      <c r="C38" s="65">
        <v>1500</v>
      </c>
    </row>
    <row r="39" spans="1:3" x14ac:dyDescent="0.3">
      <c r="A39" s="62">
        <v>44897</v>
      </c>
      <c r="B39" s="63" t="s">
        <v>88</v>
      </c>
      <c r="C39" s="63">
        <v>1500</v>
      </c>
    </row>
    <row r="40" spans="1:3" x14ac:dyDescent="0.3">
      <c r="A40" s="64">
        <v>44943</v>
      </c>
      <c r="B40" s="65" t="s">
        <v>89</v>
      </c>
      <c r="C40" s="65">
        <v>5000</v>
      </c>
    </row>
    <row r="41" spans="1:3" x14ac:dyDescent="0.3">
      <c r="A41" s="62">
        <v>45027</v>
      </c>
      <c r="B41" s="63" t="s">
        <v>90</v>
      </c>
      <c r="C41" s="63">
        <v>2960</v>
      </c>
    </row>
    <row r="42" spans="1:3" x14ac:dyDescent="0.3">
      <c r="A42" s="64">
        <v>45082</v>
      </c>
      <c r="B42" s="65" t="s">
        <v>91</v>
      </c>
      <c r="C42" s="65">
        <v>1872.64</v>
      </c>
    </row>
  </sheetData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5e082e-dd77-4841-a7db-a2f4149b45cc" xsi:nil="true"/>
    <lcf76f155ced4ddcb4097134ff3c332f xmlns="83dd17e9-5472-4fe1-9ca2-f885c18e80ac">
      <Terms xmlns="http://schemas.microsoft.com/office/infopath/2007/PartnerControls"/>
    </lcf76f155ced4ddcb4097134ff3c332f>
    <QuickInfo xmlns="83dd17e9-5472-4fe1-9ca2-f885c18e80ac" xsi:nil="true"/>
    <Place_x002f_Date xmlns="83dd17e9-5472-4fe1-9ca2-f885c18e80ac" xsi:nil="true"/>
    <Date xmlns="83dd17e9-5472-4fe1-9ca2-f885c18e80a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82CDF741478409A01BEB412440009" ma:contentTypeVersion="21" ma:contentTypeDescription="Create a new document." ma:contentTypeScope="" ma:versionID="a883b46f6ede2591e8a1def8be771d23">
  <xsd:schema xmlns:xsd="http://www.w3.org/2001/XMLSchema" xmlns:xs="http://www.w3.org/2001/XMLSchema" xmlns:p="http://schemas.microsoft.com/office/2006/metadata/properties" xmlns:ns2="83dd17e9-5472-4fe1-9ca2-f885c18e80ac" xmlns:ns3="8f5e082e-dd77-4841-a7db-a2f4149b45cc" targetNamespace="http://schemas.microsoft.com/office/2006/metadata/properties" ma:root="true" ma:fieldsID="99c8d81a6613a3dec5f3c436359b054e" ns2:_="" ns3:_="">
    <xsd:import namespace="83dd17e9-5472-4fe1-9ca2-f885c18e80ac"/>
    <xsd:import namespace="8f5e082e-dd77-4841-a7db-a2f4149b45cc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2:Place_x002f_D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QuickInf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d17e9-5472-4fe1-9ca2-f885c18e80ac" elementFormDefault="qualified">
    <xsd:import namespace="http://schemas.microsoft.com/office/2006/documentManagement/types"/>
    <xsd:import namespace="http://schemas.microsoft.com/office/infopath/2007/PartnerControls"/>
    <xsd:element name="Date" ma:index="2" nillable="true" ma:displayName="Date" ma:format="DateOnly" ma:internalName="Date" ma:readOnly="false">
      <xsd:simpleType>
        <xsd:restriction base="dms:DateTime"/>
      </xsd:simpleType>
    </xsd:element>
    <xsd:element name="Place_x002f_Date" ma:index="4" nillable="true" ma:displayName="Place / Date" ma:description="Details of Hall / Course / Refreshemnts" ma:format="Dropdown" ma:internalName="Place_x002f_Date">
      <xsd:simpleType>
        <xsd:restriction base="dms:Note"/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hidden="true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hidden="true" ma:internalName="MediaServiceLocation" ma:readOnly="true">
      <xsd:simpleType>
        <xsd:restriction base="dms:Text"/>
      </xsd:simpleType>
    </xsd:element>
    <xsd:element name="MediaServiceOCR" ma:index="15" nillable="true" ma:displayName="MediaServiceOCR" ma:hidden="true" ma:internalName="MediaServiceOCR" ma:readOnly="true">
      <xsd:simpleType>
        <xsd:restriction base="dms:Note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1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5f3ffa4-50f1-417d-9182-5f89bcc796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QuickInfo" ma:index="26" nillable="true" ma:displayName="Quick Info" ma:format="Dropdown" ma:internalName="QuickInfo">
      <xsd:simpleType>
        <xsd:restriction base="dms:Note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e082e-dd77-4841-a7db-a2f4149b45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014246ff-4733-41d0-9639-3068f1c4e215}" ma:internalName="TaxCatchAll" ma:readOnly="false" ma:showField="CatchAllData" ma:web="8f5e082e-dd77-4841-a7db-a2f4149b45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D775BE-3AAC-4107-BA88-A7C1746DC48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e24009-eac1-4e66-8008-23ef4ed44d7c"/>
    <ds:schemaRef ds:uri="8f5e082e-dd77-4841-a7db-a2f4149b45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5B2770-1690-4DBB-A6CB-D67B241D1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F0D6AD-B7EF-4F14-A43C-5CCB6C9B8C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Jun to Aug 2019</vt:lpstr>
      <vt:lpstr>Sep 2019 to Aug 2020</vt:lpstr>
      <vt:lpstr>Sep 2020 to Aug 2021</vt:lpstr>
      <vt:lpstr>Sep 2021 to Aug 2022</vt:lpstr>
      <vt:lpstr>Sep 2022 to Aug 2023</vt:lpstr>
      <vt:lpstr>Sep 2023 to Aug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Williams</dc:creator>
  <cp:lastModifiedBy>Mary Hardwidge</cp:lastModifiedBy>
  <cp:lastPrinted>2023-10-05T08:55:53Z</cp:lastPrinted>
  <dcterms:created xsi:type="dcterms:W3CDTF">2020-09-23T13:10:48Z</dcterms:created>
  <dcterms:modified xsi:type="dcterms:W3CDTF">2023-10-09T15:41:20Z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0x0101000F582CDF741478409A01BEB412440009</vt:lpwstr>
  </property>
  <property fmtid="{D5CDD505-2E9C-101B-9397-08002B2CF9AE}" pid="3" name="MediaServiceImageTags">
    <vt:lpwstr/>
  </property>
</Properties>
</file>